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'Blad1'!$B$1:$C$1</definedName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<sst xmlns="http://schemas.openxmlformats.org/spreadsheetml/2006/main" count="1442" uniqueCount="648">
  <si>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</si>
  <si>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</si>
  <si>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</si>
  <si>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</si>
  <si>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</si>
  <si>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</si>
  <si>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</si>
  <si>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</si>
  <si>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</si>
  <si>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</si>
  <si>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</si>
  <si>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</si>
  <si>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</si>
  <si>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</si>
  <si>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</si>
  <si>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</si>
  <si>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</si>
  <si>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</si>
  <si>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</si>
  <si>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</si>
  <si>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</si>
  <si>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</si>
  <si>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</si>
  <si>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</si>
  <si>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</si>
  <si>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</si>
  <si>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</si>
  <si>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</si>
  <si>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</si>
  <si>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</si>
  <si>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</si>
  <si>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</si>
  <si>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</si>
  <si>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</si>
  <si>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</si>
  <si>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</si>
  <si>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</si>
  <si>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</si>
  <si>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</si>
  <si>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</si>
  <si>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</si>
  <si>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</si>
  <si>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</si>
  <si>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</si>
  <si>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</si>
  <si>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</si>
  <si>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</si>
  <si>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</si>
  <si>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</si>
  <si>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</si>
  <si>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</si>
  <si>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</si>
  <si>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</si>
  <si>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</si>
  <si>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</si>
  <si>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</si>
  <si>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</si>
  <si>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</si>
  <si>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</si>
  <si>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</si>
  <si>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</si>
  <si>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</si>
  <si>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</si>
  <si>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</si>
  <si>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</si>
  <si>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</si>
  <si>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</si>
  <si>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</si>
  <si>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</si>
  <si>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</si>
  <si>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</si>
  <si>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</si>
  <si>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</si>
  <si>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</si>
  <si>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</si>
  <si>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</si>
  <si>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</si>
  <si>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</si>
  <si>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</si>
  <si>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</si>
  <si>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</si>
  <si>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</si>
  <si>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</si>
  <si>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</si>
  <si>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</si>
  <si>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</si>
  <si>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</si>
  <si>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</si>
  <si>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</si>
  <si>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</si>
  <si>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</si>
  <si>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</si>
  <si>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</si>
  <si>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</si>
  <si>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</si>
  <si>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</si>
  <si>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</si>
  <si>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</si>
  <si>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</si>
  <si>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</si>
  <si>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</si>
  <si>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</si>
  <si>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</si>
  <si>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</si>
  <si>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</si>
  <si>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</si>
  <si>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</si>
  <si>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</si>
  <si>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</si>
  <si>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</si>
  <si>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</si>
  <si>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</si>
  <si>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</si>
  <si>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</si>
  <si>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</si>
  <si>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</si>
  <si>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</si>
  <si>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</si>
  <si>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</si>
  <si>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</si>
  <si>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</si>
  <si>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</si>
  <si>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</si>
  <si>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</si>
  <si>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</si>
  <si>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</si>
  <si>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</si>
  <si>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</si>
  <si>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</si>
  <si>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</si>
  <si>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</si>
  <si>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</si>
  <si>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</si>
  <si>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</si>
  <si>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</si>
  <si>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</si>
  <si>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</si>
  <si>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</si>
  <si>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</si>
  <si>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</si>
  <si>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</si>
  <si>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</si>
  <si>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</si>
  <si>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</si>
  <si>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</si>
  <si>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</si>
  <si>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</si>
  <si>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</si>
  <si>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</si>
  <si>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</si>
  <si>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</si>
  <si>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</si>
  <si>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</si>
  <si>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</si>
  <si>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</si>
  <si>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</si>
  <si>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</si>
  <si>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</si>
  <si>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</si>
  <si>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</si>
  <si>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</si>
  <si>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</si>
  <si>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</si>
  <si>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</si>
  <si>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</si>
  <si>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</si>
  <si>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</si>
  <si>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</si>
  <si>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</si>
  <si>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</si>
  <si>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</si>
  <si>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</si>
  <si>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</si>
  <si>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</si>
  <si>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</si>
  <si>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</si>
  <si>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</si>
  <si>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</si>
  <si>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</si>
  <si>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</si>
  <si>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</si>
  <si>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</si>
  <si>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</si>
  <si>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</si>
  <si>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</si>
  <si>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</si>
  <si>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</si>
  <si>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</si>
  <si>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</si>
  <si>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</si>
  <si>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</si>
  <si>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</si>
  <si>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</si>
  <si>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</si>
  <si>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</si>
  <si>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</si>
  <si>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</si>
  <si>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</si>
  <si>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</si>
  <si>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</si>
  <si>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</si>
  <si>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</si>
  <si>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</si>
  <si>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</si>
  <si>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</si>
  <si>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</si>
  <si>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</si>
  <si>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</si>
  <si>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</si>
  <si>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</si>
  <si>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</si>
  <si>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</si>
  <si>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</si>
  <si>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</si>
  <si>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</si>
  <si>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</si>
  <si>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</si>
  <si>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</si>
  <si>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</si>
  <si>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</si>
  <si>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</si>
  <si>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</si>
  <si>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</si>
  <si>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</si>
  <si>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</si>
  <si>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</si>
  <si>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</si>
  <si>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</si>
  <si>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</si>
  <si>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</si>
  <si>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</si>
  <si>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</si>
  <si>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</si>
  <si>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</si>
  <si>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</si>
  <si>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</si>
  <si>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</si>
  <si>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</si>
  <si>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</si>
  <si>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</si>
  <si>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</si>
  <si>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</si>
  <si>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</si>
  <si>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</si>
  <si>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</si>
  <si>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</si>
  <si>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</si>
  <si>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</si>
  <si>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</si>
  <si>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</si>
  <si>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</si>
  <si>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</si>
  <si>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</si>
  <si>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</si>
  <si>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</si>
  <si>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</si>
  <si>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</si>
  <si>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</si>
  <si>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</si>
  <si>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</si>
  <si>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</si>
  <si>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</si>
  <si>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</si>
  <si>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</si>
  <si>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</si>
  <si>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</si>
  <si>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</si>
  <si>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</si>
  <si>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</si>
  <si>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</si>
  <si>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</si>
  <si>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</si>
  <si>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</si>
  <si>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</si>
  <si>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</si>
  <si>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</si>
  <si>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</si>
  <si>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</si>
  <si>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</si>
  <si>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</si>
  <si>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</si>
  <si>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</si>
  <si>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</si>
  <si>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</si>
  <si>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</si>
  <si>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</si>
  <si>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</si>
  <si>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</si>
  <si>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</si>
  <si>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</si>
  <si>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</si>
  <si>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</si>
  <si>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</si>
  <si>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</si>
  <si>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</si>
  <si>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</si>
  <si>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</si>
  <si>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</si>
  <si>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</si>
  <si>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</si>
  <si>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</si>
  <si>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</si>
  <si>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</si>
  <si>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</si>
  <si>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</si>
  <si>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</si>
  <si>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</si>
  <si>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</si>
  <si>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</si>
  <si>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</si>
  <si>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</si>
  <si>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</si>
  <si>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</si>
  <si>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</si>
  <si>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</si>
  <si>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</si>
  <si>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</si>
  <si>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</si>
  <si>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</si>
  <si>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</si>
  <si>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</si>
  <si>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</si>
  <si>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</si>
  <si>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</si>
  <si>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</si>
  <si>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</si>
  <si>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</si>
  <si>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</si>
  <si>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</si>
  <si>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</si>
  <si>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</si>
  <si>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</si>
  <si>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</si>
  <si>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</si>
  <si>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</si>
  <si>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</si>
  <si>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</si>
  <si>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</si>
  <si>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</si>
  <si>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</si>
  <si>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</si>
  <si>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</si>
  <si>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</si>
  <si>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</si>
  <si>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</si>
  <si>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</si>
  <si>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</si>
  <si>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</si>
  <si>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</si>
  <si>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</si>
  <si>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</si>
  <si>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</si>
  <si>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</si>
  <si>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</si>
  <si>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</si>
  <si>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</si>
  <si>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</si>
  <si>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</si>
  <si>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</si>
  <si>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</si>
  <si>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</si>
  <si>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</si>
  <si>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</si>
  <si>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</si>
  <si>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</si>
  <si>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</si>
  <si>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</si>
  <si>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</si>
  <si>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</si>
  <si>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</si>
  <si>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</si>
  <si>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</si>
  <si>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</si>
  <si>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</si>
  <si>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</si>
  <si>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</si>
  <si>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</si>
  <si>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</si>
  <si>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</si>
  <si>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</si>
  <si>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</si>
  <si>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</si>
  <si>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</si>
  <si>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</si>
  <si>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</si>
  <si>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</si>
  <si>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</si>
  <si>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</si>
  <si>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</si>
  <si>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</si>
  <si>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</si>
  <si>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</si>
  <si>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</si>
  <si>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</si>
  <si>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</si>
  <si>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</si>
  <si>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</si>
  <si>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</si>
  <si>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</si>
  <si>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</si>
  <si>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</si>
  <si>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</si>
  <si>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</si>
  <si>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</si>
  <si>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</si>
  <si>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</si>
  <si>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</si>
  <si>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</si>
  <si>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</si>
  <si>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</si>
  <si>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</si>
  <si>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</si>
  <si>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</si>
  <si>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</si>
  <si>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</si>
  <si>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</si>
  <si>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</si>
  <si>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</si>
  <si>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</si>
  <si>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</si>
  <si>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</si>
  <si>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</si>
  <si>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</si>
  <si>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</si>
  <si>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</si>
  <si>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</si>
  <si>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</si>
  <si>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</si>
  <si>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</si>
  <si>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</si>
  <si>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</si>
  <si>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</si>
  <si>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</si>
  <si>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</si>
  <si>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</si>
  <si>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</si>
  <si>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</si>
  <si>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</si>
  <si>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</si>
  <si>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</si>
  <si>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</si>
  <si>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</si>
  <si>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</si>
  <si>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</si>
  <si>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</si>
  <si>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</si>
  <si>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</si>
  <si>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</si>
  <si>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</si>
  <si>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</si>
  <si>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</si>
  <si>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</si>
  <si>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</si>
  <si>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</si>
  <si>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</si>
  <si>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</si>
  <si>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</si>
  <si>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</si>
  <si>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</si>
  <si>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</si>
  <si>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</si>
  <si>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</si>
  <si>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</si>
  <si>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</si>
  <si>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</si>
  <si>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</si>
  <si>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</si>
  <si>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</si>
  <si>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</si>
  <si>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</si>
  <si>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</si>
  <si>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</si>
  <si>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</si>
  <si>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</si>
  <si>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</si>
  <si>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</si>
  <si>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</si>
  <si>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</si>
  <si>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</si>
  <si>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</si>
  <si>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</si>
  <si>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</si>
  <si>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</si>
  <si>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</si>
  <si>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</si>
  <si>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</si>
  <si>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</si>
  <si>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</si>
  <si>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</si>
  <si>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</si>
  <si>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</si>
  <si>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</si>
  <si>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</si>
  <si>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</si>
  <si>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</si>
  <si>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</si>
  <si>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</si>
  <si>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</si>
  <si>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</si>
  <si>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</si>
  <si>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</si>
  <si>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</si>
  <si>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</si>
  <si>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</si>
  <si>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</si>
  <si>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</si>
  <si>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</si>
  <si>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</si>
  <si>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</si>
  <si>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</si>
  <si>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</si>
  <si>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</si>
  <si>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</si>
  <si>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</si>
  <si>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</si>
  <si>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</si>
  <si>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</si>
  <si>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</si>
  <si>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</si>
  <si>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</si>
  <si>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</si>
  <si>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</si>
  <si>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</si>
  <si>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</si>
  <si>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</si>
  <si>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</si>
  <si>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</si>
  <si>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</si>
  <si>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</si>
  <si>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</si>
  <si>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</si>
  <si>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</si>
  <si>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</si>
  <si>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</si>
  <si>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</si>
  <si>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</si>
  <si>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</si>
  <si>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</si>
  <si>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</si>
  <si>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</si>
  <si>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</si>
  <si>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</si>
  <si>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</si>
  <si>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</si>
  <si>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</si>
  <si>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</si>
  <si>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</si>
  <si>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</si>
  <si>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</si>
  <si>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</si>
  <si>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</si>
  <si>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</si>
  <si>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</si>
  <si>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</si>
  <si>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</si>
  <si>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</si>
  <si>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</si>
  <si>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</si>
  <si>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</si>
  <si>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</si>
  <si>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</si>
  <si>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</si>
  <si>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</si>
  <si>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</si>
  <si>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</si>
  <si>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</si>
  <si>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</si>
  <si>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</si>
  <si>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</si>
  <si>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</si>
  <si>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</si>
  <si>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</si>
  <si>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</si>
  <si>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</si>
  <si>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</si>
  <si>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</si>
  <si>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</si>
  <si>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</si>
  <si>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</si>
  <si>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</si>
  <si>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</si>
  <si>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</si>
  <si>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</si>
  <si>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</si>
  <si>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</si>
  <si>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</si>
  <si>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</si>
  <si>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</si>
  <si>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</si>
  <si>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</si>
  <si>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</si>
  <si>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</si>
  <si>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</si>
  <si>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</si>
  <si>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</si>
  <si>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</si>
  <si>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</si>
  <si>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</si>
  <si>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</si>
  <si>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</si>
  <si>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</si>
  <si>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</si>
  <si>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</si>
  <si>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</si>
  <si>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</si>
  <si>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</si>
  <si>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</si>
  <si>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</si>
  <si>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</si>
  <si>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</si>
  <si>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</si>
  <si>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</si>
  <si>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</si>
  <si>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</si>
  <si>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</si>
  <si>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</si>
  <si>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</si>
  <si>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</si>
  <si>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</si>
  <si>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</si>
  <si>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</si>
  <si>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</si>
  <si>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</si>
  <si>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</si>
  <si>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</si>
  <si>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</si>
  <si>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</si>
  <si>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</si>
  <si>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</si>
  <si>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</si>
  <si>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</si>
  <si>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</si>
  <si>
    <t>GER 1383</t>
  </si>
  <si>
    <t>H J Mulder</t>
  </si>
  <si>
    <t>Gert Herlieen</t>
  </si>
  <si>
    <t>GER 1212</t>
  </si>
  <si>
    <t>A Vosselman</t>
  </si>
  <si>
    <t>GER 1362</t>
  </si>
  <si>
    <t>C Ciel</t>
  </si>
  <si>
    <t>F Scholtens</t>
  </si>
  <si>
    <t>S. Teusen Harms</t>
  </si>
  <si>
    <t>Jan-Willem Wolters</t>
  </si>
  <si>
    <t>NED 486</t>
  </si>
  <si>
    <t>Henk Kraaij</t>
  </si>
  <si>
    <t>vloot</t>
  </si>
  <si>
    <t xml:space="preserve">punten </t>
  </si>
  <si>
    <t>plaats</t>
  </si>
  <si>
    <t>Philippe Rouffaer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</si>
</sst>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86"/>
  <sheetViews>
    <sheetView tabSelected="1" zoomScale="130" zoomScaleNormal="130" zoomScalePageLayoutView="0" workbookViewId="0" topLeftCell="A1">
      <pane xSplit="12" ySplit="4" topLeftCell="AS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6" sqref="AX6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597</v>
      </c>
      <c r="P1" s="26"/>
      <c r="Q1" s="26" t="s">
        <v>598</v>
      </c>
      <c r="R1" s="26"/>
      <c r="S1" s="26" t="s">
        <v>518</v>
      </c>
      <c r="T1" s="26"/>
      <c r="U1" s="26" t="s">
        <v>599</v>
      </c>
      <c r="V1" s="26"/>
      <c r="W1" s="26" t="s">
        <v>600</v>
      </c>
      <c r="X1" s="26"/>
      <c r="Y1" s="26" t="s">
        <v>601</v>
      </c>
      <c r="Z1" s="26"/>
      <c r="AA1" s="26" t="s">
        <v>602</v>
      </c>
      <c r="AB1" s="26"/>
      <c r="AC1" s="26" t="s">
        <v>157</v>
      </c>
      <c r="AD1" s="26"/>
      <c r="AE1" s="26" t="s">
        <v>152</v>
      </c>
      <c r="AF1" s="26"/>
      <c r="AG1" s="26" t="s">
        <v>603</v>
      </c>
      <c r="AH1" s="26"/>
      <c r="AI1" s="26" t="s">
        <v>604</v>
      </c>
      <c r="AJ1" s="26"/>
      <c r="AK1" s="26" t="s">
        <v>574</v>
      </c>
      <c r="AL1" s="26"/>
      <c r="AM1" s="26" t="s">
        <v>576</v>
      </c>
      <c r="AO1" s="4" t="s">
        <v>573</v>
      </c>
      <c r="AQ1" s="4" t="s">
        <v>605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606</v>
      </c>
      <c r="P2" s="26"/>
      <c r="Q2" s="26" t="s">
        <v>607</v>
      </c>
      <c r="R2" s="26"/>
      <c r="S2" s="26" t="s">
        <v>519</v>
      </c>
      <c r="T2" s="26"/>
      <c r="U2" s="26" t="s">
        <v>608</v>
      </c>
      <c r="V2" s="26"/>
      <c r="W2" s="26" t="s">
        <v>261</v>
      </c>
      <c r="X2" s="26"/>
      <c r="Y2" s="26" t="s">
        <v>609</v>
      </c>
      <c r="Z2" s="26"/>
      <c r="AA2" s="26" t="s">
        <v>610</v>
      </c>
      <c r="AB2" s="26"/>
      <c r="AC2" s="26" t="s">
        <v>520</v>
      </c>
      <c r="AD2" s="26"/>
      <c r="AE2" s="26" t="s">
        <v>173</v>
      </c>
      <c r="AF2" s="26"/>
      <c r="AG2" s="26" t="s">
        <v>544</v>
      </c>
      <c r="AH2" s="26"/>
      <c r="AI2" s="26" t="s">
        <v>611</v>
      </c>
      <c r="AJ2" s="26"/>
      <c r="AK2" s="26" t="s">
        <v>612</v>
      </c>
      <c r="AL2" s="26"/>
      <c r="AM2" s="26" t="s">
        <v>575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42905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>
        <v>39</v>
      </c>
      <c r="X4" s="21">
        <v>1</v>
      </c>
      <c r="Y4" s="21">
        <v>11</v>
      </c>
      <c r="Z4" s="21">
        <v>1</v>
      </c>
      <c r="AA4" s="21">
        <v>15</v>
      </c>
      <c r="AB4" s="21">
        <v>1</v>
      </c>
      <c r="AC4" s="21">
        <v>42</v>
      </c>
      <c r="AD4" s="21">
        <v>1</v>
      </c>
      <c r="AE4" s="21"/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8</v>
      </c>
      <c r="B5" s="2">
        <v>21271</v>
      </c>
      <c r="C5" s="3">
        <f>DATEDIF(B5,$C$4,"Y")</f>
        <v>59</v>
      </c>
      <c r="D5" s="1" t="s">
        <v>297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444</v>
      </c>
      <c r="I5" s="1">
        <v>2</v>
      </c>
      <c r="J5" s="1">
        <f>J4+1</f>
        <v>1</v>
      </c>
      <c r="K5" s="1" t="s">
        <v>346</v>
      </c>
      <c r="L5" s="1" t="s">
        <v>510</v>
      </c>
      <c r="M5" s="4">
        <v>6</v>
      </c>
      <c r="N5" s="3">
        <f>IF(M5="",0,(N$4*(101+(1000*LOG(M$4,10))-(1000*LOG(M5,10)))))</f>
        <v>601.6023505691854</v>
      </c>
      <c r="O5" s="4">
        <v>8</v>
      </c>
      <c r="P5" s="3">
        <f>IF(O5="",0,(P$4*(101+(1000*LOG(O$4,10))-(1000*LOG(O5,10)))))</f>
        <v>675.031267727719</v>
      </c>
      <c r="R5" s="5">
        <f>IF(Q5="",0,(R$4*(101+(1000*LOG(Q$4,10))-(1000*LOG(Q5,10)))))</f>
        <v>0</v>
      </c>
      <c r="S5" s="4">
        <v>4</v>
      </c>
      <c r="T5" s="3">
        <f>IF(S5="",0,(T$4*(101+(1000*LOG(S$4,10))-(1000*LOG(S5,10)))))</f>
        <v>913.9133566428557</v>
      </c>
      <c r="U5" s="4">
        <v>5</v>
      </c>
      <c r="V5" s="3">
        <f>IF(U5="",0,(V$4*(101+(1000*LOG(U$4,10))-(1000*LOG(U5,10)))))</f>
        <v>744.4526764861873</v>
      </c>
      <c r="W5" s="4">
        <v>2</v>
      </c>
      <c r="X5" s="3">
        <f>IF(W5="",0,(X$4*(101+(1000*LOG(W$4,10))-(1000*LOG(W5,10)))))</f>
        <v>1391.0346113625178</v>
      </c>
      <c r="Y5" s="4">
        <v>1</v>
      </c>
      <c r="Z5" s="3">
        <f>IF(Y5="",0,(Z$4*(101+(1000*LOG(Y$4,10))-(1000*LOG(Y5,10)))))</f>
        <v>1142.3926851582248</v>
      </c>
      <c r="AA5" s="4">
        <v>1</v>
      </c>
      <c r="AB5" s="3">
        <f>IF(AA5="",0,(AB$4*(101+(1000*LOG(AA$4,10))-(1000*LOG(AA5,10)))))</f>
        <v>1277.0912590556811</v>
      </c>
      <c r="AC5" s="4">
        <v>2</v>
      </c>
      <c r="AD5" s="3">
        <f>IF(AC5="",0,(AD$4*(101+(1000*LOG(AC$4,10))-(1000*LOG(AC5,10)))))</f>
        <v>1423.219294733919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8168.73750173629</v>
      </c>
      <c r="AT5" s="6">
        <f>BN5</f>
        <v>6147.651206953198</v>
      </c>
      <c r="AU5" s="9" t="s">
        <v>523</v>
      </c>
      <c r="AV5" s="3">
        <f>IF(AU5="*",AT5*0.05,0)</f>
        <v>307.38256034765993</v>
      </c>
      <c r="AW5" s="7">
        <f>AT5+AV5</f>
        <v>6455.033767300858</v>
      </c>
      <c r="AX5" s="4" t="s">
        <v>27</v>
      </c>
      <c r="AY5" s="3">
        <f>N5</f>
        <v>601.6023505691854</v>
      </c>
      <c r="AZ5" s="3">
        <f>P5</f>
        <v>675.031267727719</v>
      </c>
      <c r="BA5" s="3">
        <f>R5</f>
        <v>0</v>
      </c>
      <c r="BB5" s="3">
        <f>T5</f>
        <v>913.9133566428557</v>
      </c>
      <c r="BC5" s="3">
        <f>V5</f>
        <v>744.4526764861873</v>
      </c>
      <c r="BD5" s="3">
        <f>X5</f>
        <v>1391.0346113625178</v>
      </c>
      <c r="BE5" s="3">
        <f>Z5</f>
        <v>1142.3926851582248</v>
      </c>
      <c r="BF5" s="3">
        <f>AB5</f>
        <v>1277.0912590556811</v>
      </c>
      <c r="BG5" s="3">
        <f>AD5</f>
        <v>1423.219294733919</v>
      </c>
      <c r="BH5" s="3">
        <f>AF5</f>
        <v>0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6147.651206953198</v>
      </c>
    </row>
    <row r="6" spans="1:68" ht="12">
      <c r="A6" s="4">
        <f>COUNTIF(AY6:BM6,"&gt;0")</f>
        <v>7</v>
      </c>
      <c r="B6" s="2">
        <v>19741</v>
      </c>
      <c r="C6" s="3">
        <f>DATEDIF(B6,$C$4,"Y")</f>
        <v>63</v>
      </c>
      <c r="D6" s="1" t="s">
        <v>297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298</v>
      </c>
      <c r="I6" s="1">
        <v>2</v>
      </c>
      <c r="J6" s="1">
        <f>J5+1</f>
        <v>2</v>
      </c>
      <c r="K6" s="1" t="s">
        <v>194</v>
      </c>
      <c r="L6" s="1" t="s">
        <v>623</v>
      </c>
      <c r="M6" s="4">
        <v>3</v>
      </c>
      <c r="N6" s="3">
        <f>IF(M6="",0,(N$4*(101+(1000*LOG(M$4,10))-(1000*LOG(M6,10)))))</f>
        <v>902.6323462331666</v>
      </c>
      <c r="O6" s="4">
        <v>11</v>
      </c>
      <c r="P6" s="3">
        <f>IF(O6="",0,(P$4*(101+(1000*LOG(O$4,10))-(1000*LOG(O6,10)))))</f>
        <v>536.7285695614376</v>
      </c>
      <c r="Q6" s="4">
        <v>4</v>
      </c>
      <c r="R6" s="5">
        <f>IF(Q6="",0,(R$4*(101+(1000*LOG(Q$4,10))-(1000*LOG(Q6,10)))))</f>
        <v>879.1512503836436</v>
      </c>
      <c r="S6" s="4">
        <v>1</v>
      </c>
      <c r="T6" s="3">
        <f>IF(S6="",0,(T$4*(101+(1000*LOG(S$4,10))-(1000*LOG(S6,10)))))</f>
        <v>1515.973347970818</v>
      </c>
      <c r="U6" s="4">
        <v>3</v>
      </c>
      <c r="V6" s="3">
        <f>IF(U6="",0,(V$4*(101+(1000*LOG(U$4,10))-(1000*LOG(U6,10)))))</f>
        <v>966.3014261025437</v>
      </c>
      <c r="X6" s="3">
        <f>IF(W6="",0,(X$4*(101+(1000*LOG(W$4,10))-(1000*LOG(W6,10)))))</f>
        <v>0</v>
      </c>
      <c r="Y6" s="4">
        <v>8</v>
      </c>
      <c r="Z6" s="3">
        <f>IF(Y6="",0,(Z$4*(101+(1000*LOG(Y$4,10))-(1000*LOG(Y6,10)))))</f>
        <v>239.3026981662814</v>
      </c>
      <c r="AA6" s="4">
        <v>2</v>
      </c>
      <c r="AB6" s="3">
        <f>IF(AA6="",0,(AB$4*(101+(1000*LOG(AA$4,10))-(1000*LOG(AA6,10)))))</f>
        <v>976.0612633917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6016.150901809591</v>
      </c>
      <c r="AT6" s="6">
        <f>BN6</f>
        <v>5240.1196340818715</v>
      </c>
      <c r="AU6" s="9" t="s">
        <v>523</v>
      </c>
      <c r="AV6" s="3">
        <f>IF(AU6="*",AT6*0.05,0)</f>
        <v>262.0059817040936</v>
      </c>
      <c r="AW6" s="7">
        <f>AT6+AV6</f>
        <v>5502.125615785965</v>
      </c>
      <c r="AX6" s="4" t="s">
        <v>27</v>
      </c>
      <c r="AY6" s="3">
        <f>N6</f>
        <v>902.6323462331666</v>
      </c>
      <c r="AZ6" s="3">
        <f>P6</f>
        <v>536.7285695614376</v>
      </c>
      <c r="BA6" s="3">
        <f>R6</f>
        <v>879.1512503836436</v>
      </c>
      <c r="BB6" s="3">
        <f>T6</f>
        <v>1515.973347970818</v>
      </c>
      <c r="BC6" s="3">
        <f>V6</f>
        <v>966.3014261025437</v>
      </c>
      <c r="BD6" s="3">
        <f>X6</f>
        <v>0</v>
      </c>
      <c r="BE6" s="3">
        <f>Z6</f>
        <v>239.3026981662814</v>
      </c>
      <c r="BF6" s="3">
        <f>AB6</f>
        <v>976.0612633917</v>
      </c>
      <c r="BG6" s="3">
        <f>AD6</f>
        <v>0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5240.1196340818715</v>
      </c>
      <c r="BP6" s="3"/>
    </row>
    <row r="7" spans="1:66" ht="12">
      <c r="A7" s="4">
        <f>COUNTIF(AY7:BM7,"&gt;0")</f>
        <v>7</v>
      </c>
      <c r="B7" s="2">
        <v>21756</v>
      </c>
      <c r="C7" s="3">
        <f>DATEDIF(B7,$C$4,"Y")</f>
        <v>57</v>
      </c>
      <c r="D7" s="12" t="s">
        <v>521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2" t="s">
        <v>259</v>
      </c>
      <c r="I7" s="1">
        <v>2</v>
      </c>
      <c r="J7" s="1">
        <f>J6+1</f>
        <v>3</v>
      </c>
      <c r="K7" s="12" t="s">
        <v>540</v>
      </c>
      <c r="L7" s="12" t="s">
        <v>517</v>
      </c>
      <c r="M7" s="4">
        <v>14</v>
      </c>
      <c r="N7" s="3">
        <f>IF(M7="",0,(N$4*(101+(1000*LOG(M$4,10))-(1000*LOG(M7,10)))))</f>
        <v>233.62556527459128</v>
      </c>
      <c r="P7" s="3">
        <f>IF(O7="",0,(P$4*(101+(1000*LOG(O$4,10))-(1000*LOG(O7,10)))))</f>
        <v>0</v>
      </c>
      <c r="Q7" s="4">
        <v>20</v>
      </c>
      <c r="R7" s="5">
        <f>IF(Q7="",0,(R$4*(101+(1000*LOG(Q$4,10))-(1000*LOG(Q7,10)))))</f>
        <v>180.18124604762488</v>
      </c>
      <c r="S7" s="4">
        <v>15</v>
      </c>
      <c r="T7" s="3">
        <f>IF(S7="",0,(T$4*(101+(1000*LOG(S$4,10))-(1000*LOG(S7,10)))))</f>
        <v>339.8820889151368</v>
      </c>
      <c r="U7" s="4">
        <v>8</v>
      </c>
      <c r="V7" s="3">
        <f>IF(U7="",0,(V$4*(101+(1000*LOG(U$4,10))-(1000*LOG(U7,10)))))</f>
        <v>540.3326938302627</v>
      </c>
      <c r="W7" s="4">
        <v>15</v>
      </c>
      <c r="X7" s="3">
        <f>IF(W7="",0,(X$4*(101+(1000*LOG(W$4,10))-(1000*LOG(W7,10)))))</f>
        <v>515.9733479708179</v>
      </c>
      <c r="Z7" s="3">
        <f>IF(Y7="",0,(Z$4*(101+(1000*LOG(Y$4,10))-(1000*LOG(Y7,10)))))</f>
        <v>0</v>
      </c>
      <c r="AA7" s="4">
        <v>9</v>
      </c>
      <c r="AB7" s="3">
        <f>IF(AA7="",0,(AB$4*(101+(1000*LOG(AA$4,10))-(1000*LOG(AA7,10)))))</f>
        <v>322.84874961635626</v>
      </c>
      <c r="AC7" s="4">
        <v>23</v>
      </c>
      <c r="AD7" s="3">
        <f>IF(AC7="",0,(AD$4*(101+(1000*LOG(AC$4,10))-(1000*LOG(AC7,10)))))</f>
        <v>362.52145438030743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2495.3651460350975</v>
      </c>
      <c r="AT7" s="6">
        <f>BN7</f>
        <v>2081.558334712881</v>
      </c>
      <c r="AU7" s="9" t="s">
        <v>523</v>
      </c>
      <c r="AV7" s="3">
        <f>IF(AU7="*",AT7*0.05,0)</f>
        <v>104.07791673564405</v>
      </c>
      <c r="AW7" s="7">
        <f>AT7+AV7</f>
        <v>2185.636251448525</v>
      </c>
      <c r="AX7" s="4" t="s">
        <v>27</v>
      </c>
      <c r="AY7" s="3">
        <f>N7</f>
        <v>233.62556527459128</v>
      </c>
      <c r="AZ7" s="3">
        <f>P7</f>
        <v>0</v>
      </c>
      <c r="BA7" s="3">
        <f>R7</f>
        <v>180.18124604762488</v>
      </c>
      <c r="BB7" s="3">
        <f>T7</f>
        <v>339.8820889151368</v>
      </c>
      <c r="BC7" s="3">
        <f>V7</f>
        <v>540.3326938302627</v>
      </c>
      <c r="BD7" s="3">
        <f>X7</f>
        <v>515.9733479708179</v>
      </c>
      <c r="BE7" s="3">
        <f>Z7</f>
        <v>0</v>
      </c>
      <c r="BF7" s="3">
        <f>AB7</f>
        <v>322.84874961635626</v>
      </c>
      <c r="BG7" s="3">
        <f>AD7</f>
        <v>362.52145438030743</v>
      </c>
      <c r="BH7" s="3">
        <f>AF7</f>
        <v>0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2081.558334712881</v>
      </c>
    </row>
    <row r="8" spans="1:66" ht="12">
      <c r="A8" s="4">
        <f>COUNTIF(AY8:BM8,"&gt;0")</f>
        <v>6</v>
      </c>
      <c r="B8" s="2">
        <v>19900</v>
      </c>
      <c r="C8" s="3">
        <f>DATEDIF(B8,$C$4,"Y")</f>
        <v>62</v>
      </c>
      <c r="D8" s="1" t="s">
        <v>333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492</v>
      </c>
      <c r="I8" s="1">
        <v>1</v>
      </c>
      <c r="J8" s="1">
        <f>J7+1</f>
        <v>4</v>
      </c>
      <c r="K8" s="1" t="s">
        <v>280</v>
      </c>
      <c r="L8" s="1" t="s">
        <v>626</v>
      </c>
      <c r="M8" s="4">
        <v>10</v>
      </c>
      <c r="N8" s="3">
        <f>IF(M8="",0,(N$4*(101+(1000*LOG(M$4,10))-(1000*LOG(M8,10)))))</f>
        <v>379.75360095282895</v>
      </c>
      <c r="O8" s="4">
        <v>14</v>
      </c>
      <c r="P8" s="3">
        <f>IF(O8="",0,(P$4*(101+(1000*LOG(O$4,10))-(1000*LOG(O8,10)))))</f>
        <v>431.9932190414247</v>
      </c>
      <c r="Q8" s="4">
        <v>11</v>
      </c>
      <c r="R8" s="5">
        <f>IF(Q8="",0,(R$4*(101+(1000*LOG(Q$4,10))-(1000*LOG(Q8,10)))))</f>
        <v>439.8185565533811</v>
      </c>
      <c r="S8" s="4">
        <v>9</v>
      </c>
      <c r="T8" s="3">
        <f>IF(S8="",0,(T$4*(101+(1000*LOG(S$4,10))-(1000*LOG(S8,10)))))</f>
        <v>561.7308385314931</v>
      </c>
      <c r="V8" s="3">
        <f>IF(U8="",0,(V$4*(101+(1000*LOG(U$4,10))-(1000*LOG(U8,10)))))</f>
        <v>0</v>
      </c>
      <c r="W8" s="4">
        <v>19</v>
      </c>
      <c r="X8" s="3">
        <f>IF(W8="",0,(X$4*(101+(1000*LOG(W$4,10))-(1000*LOG(W8,10)))))</f>
        <v>413.3110060736701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C8" s="4">
        <v>6</v>
      </c>
      <c r="AD8" s="3">
        <f>IF(AC8="",0,(AD$4*(101+(1000*LOG(AC$4,10))-(1000*LOG(AC8,10)))))</f>
        <v>946.0980400142568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3172.7052611670547</v>
      </c>
      <c r="AT8" s="6">
        <f>BN8</f>
        <v>2792.9516602142257</v>
      </c>
      <c r="AU8" s="9" t="s">
        <v>523</v>
      </c>
      <c r="AV8" s="3">
        <f>IF(AU8="*",AT8*0.05,0)</f>
        <v>139.6475830107113</v>
      </c>
      <c r="AW8" s="7">
        <f>AT8+AV8</f>
        <v>2932.599243224937</v>
      </c>
      <c r="AX8" s="4" t="s">
        <v>27</v>
      </c>
      <c r="AY8" s="3">
        <f>N8</f>
        <v>379.75360095282895</v>
      </c>
      <c r="AZ8" s="3">
        <f>P8</f>
        <v>431.9932190414247</v>
      </c>
      <c r="BA8" s="3">
        <f>R8</f>
        <v>439.8185565533811</v>
      </c>
      <c r="BB8" s="3">
        <f>T8</f>
        <v>561.7308385314931</v>
      </c>
      <c r="BC8" s="3">
        <f>V8</f>
        <v>0</v>
      </c>
      <c r="BD8" s="3">
        <f>X8</f>
        <v>413.3110060736701</v>
      </c>
      <c r="BE8" s="3">
        <f>Z8</f>
        <v>0</v>
      </c>
      <c r="BF8" s="3">
        <f>AB8</f>
        <v>0</v>
      </c>
      <c r="BG8" s="3">
        <f>AD8</f>
        <v>946.0980400142568</v>
      </c>
      <c r="BH8" s="3">
        <f>AF8</f>
        <v>0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2792.9516602142257</v>
      </c>
    </row>
    <row r="9" spans="1:66" ht="12">
      <c r="A9" s="4">
        <f>COUNTIF(AY9:BM9,"&gt;0")</f>
        <v>6</v>
      </c>
      <c r="B9" s="2">
        <v>18026</v>
      </c>
      <c r="C9" s="3">
        <f>DATEDIF(B9,$C$4,"Y")</f>
        <v>68</v>
      </c>
      <c r="D9" s="1" t="s">
        <v>333</v>
      </c>
      <c r="E9" s="1" t="str">
        <f>IF(C9&lt;46,"YES","NO")</f>
        <v>NO</v>
      </c>
      <c r="F9" s="1" t="str">
        <f>IF(AND(C9&gt;45,C9&lt;66),"YES","NO")</f>
        <v>NO</v>
      </c>
      <c r="G9" s="1" t="str">
        <f>IF(AND(C9&gt;65,C9&lt;100),"YES","NO")</f>
        <v>YES</v>
      </c>
      <c r="H9" s="1" t="s">
        <v>332</v>
      </c>
      <c r="I9" s="1">
        <v>2</v>
      </c>
      <c r="J9" s="1">
        <f>J8+1</f>
        <v>5</v>
      </c>
      <c r="K9" s="1" t="s">
        <v>148</v>
      </c>
      <c r="L9" s="1" t="s">
        <v>103</v>
      </c>
      <c r="M9" s="4">
        <v>16</v>
      </c>
      <c r="N9" s="3">
        <f>IF(M9="",0,(N$4*(101+(1000*LOG(M$4,10))-(1000*LOG(M9,10)))))</f>
        <v>175.6336182969044</v>
      </c>
      <c r="P9" s="3">
        <f>IF(O9="",0,(P$4*(101+(1000*LOG(O$4,10))-(1000*LOG(O9,10)))))</f>
        <v>0</v>
      </c>
      <c r="Q9" s="4">
        <v>19</v>
      </c>
      <c r="R9" s="5">
        <f>IF(Q9="",0,(R$4*(101+(1000*LOG(Q$4,10))-(1000*LOG(Q9,10)))))</f>
        <v>202.45764075877696</v>
      </c>
      <c r="S9" s="4">
        <v>14</v>
      </c>
      <c r="T9" s="3">
        <f>IF(S9="",0,(T$4*(101+(1000*LOG(S$4,10))-(1000*LOG(S9,10)))))</f>
        <v>369.8453122925803</v>
      </c>
      <c r="U9" s="4">
        <v>14</v>
      </c>
      <c r="V9" s="3">
        <f>IF(U9="",0,(V$4*(101+(1000*LOG(U$4,10))-(1000*LOG(U9,10)))))</f>
        <v>297.2946451439684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A9" s="4">
        <v>12</v>
      </c>
      <c r="AB9" s="3">
        <f>IF(AA9="",0,(AB$4*(101+(1000*LOG(AA$4,10))-(1000*LOG(AA9,10)))))</f>
        <v>197.91001300805647</v>
      </c>
      <c r="AC9" s="4">
        <v>27</v>
      </c>
      <c r="AD9" s="3">
        <f>IF(AC9="",0,(AD$4*(101+(1000*LOG(AC$4,10))-(1000*LOG(AC9,10)))))</f>
        <v>292.88552623891314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1536.0267557391996</v>
      </c>
      <c r="AT9" s="6">
        <f>BN9</f>
        <v>1360.3931374422953</v>
      </c>
      <c r="AU9" s="9" t="s">
        <v>523</v>
      </c>
      <c r="AV9" s="3">
        <f>IF(AU9="*",AT9*0.05,0)</f>
        <v>68.01965687211477</v>
      </c>
      <c r="AW9" s="7">
        <f>AT9+AV9</f>
        <v>1428.4127943144101</v>
      </c>
      <c r="AX9" s="4" t="s">
        <v>27</v>
      </c>
      <c r="AY9" s="3">
        <f>N9</f>
        <v>175.6336182969044</v>
      </c>
      <c r="AZ9" s="3">
        <f>P9</f>
        <v>0</v>
      </c>
      <c r="BA9" s="3">
        <f>R9</f>
        <v>202.45764075877696</v>
      </c>
      <c r="BB9" s="3">
        <f>T9</f>
        <v>369.8453122925803</v>
      </c>
      <c r="BC9" s="3">
        <f>V9</f>
        <v>297.2946451439684</v>
      </c>
      <c r="BD9" s="3">
        <f>X9</f>
        <v>0</v>
      </c>
      <c r="BE9" s="3">
        <f>Z9</f>
        <v>0</v>
      </c>
      <c r="BF9" s="3">
        <f>AB9</f>
        <v>197.91001300805647</v>
      </c>
      <c r="BG9" s="3">
        <f>AD9</f>
        <v>292.88552623891314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1360.3931374422953</v>
      </c>
    </row>
    <row r="10" spans="1:66" ht="12">
      <c r="A10" s="4">
        <f>COUNTIF(AY10:BM10,"&gt;0")</f>
        <v>5</v>
      </c>
      <c r="B10" s="2">
        <v>28473</v>
      </c>
      <c r="C10" s="3">
        <f>DATEDIF(B10,$C$4,"Y")</f>
        <v>39</v>
      </c>
      <c r="D10" s="1" t="s">
        <v>297</v>
      </c>
      <c r="E10" s="1" t="str">
        <f>IF(C10&lt;46,"YES","NO")</f>
        <v>YES</v>
      </c>
      <c r="F10" s="1" t="str">
        <f>IF(AND(C10&gt;45,C10&lt;66),"YES","NO")</f>
        <v>NO</v>
      </c>
      <c r="G10" s="1" t="str">
        <f>IF(AND(C10&gt;65,C10&lt;100),"YES","NO")</f>
        <v>NO</v>
      </c>
      <c r="H10" s="1" t="s">
        <v>51</v>
      </c>
      <c r="I10" s="1">
        <v>2</v>
      </c>
      <c r="J10" s="1">
        <f>J9+1</f>
        <v>6</v>
      </c>
      <c r="K10" s="1" t="s">
        <v>325</v>
      </c>
      <c r="L10" s="1" t="s">
        <v>326</v>
      </c>
      <c r="M10" s="4">
        <v>1</v>
      </c>
      <c r="N10" s="3">
        <f>IF(M10="",0,(N$4*(101+(1000*LOG(M$4,10))-(1000*LOG(M10,10)))))</f>
        <v>1379.753600952829</v>
      </c>
      <c r="O10" s="4">
        <v>3</v>
      </c>
      <c r="P10" s="3">
        <f>IF(O10="",0,(P$4*(101+(1000*LOG(O$4,10))-(1000*LOG(O10,10)))))</f>
        <v>1101</v>
      </c>
      <c r="Q10" s="4">
        <v>1</v>
      </c>
      <c r="R10" s="5">
        <f>IF(Q10="",0,(R$4*(101+(1000*LOG(Q$4,10))-(1000*LOG(Q10,10)))))</f>
        <v>1481.211241711606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W10" s="4">
        <v>37</v>
      </c>
      <c r="X10" s="3">
        <f>IF(W10="",0,(X$4*(101+(1000*LOG(W$4,10))-(1000*LOG(W10,10)))))</f>
        <v>123.8628829595043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C10" s="4">
        <v>3</v>
      </c>
      <c r="AD10" s="3">
        <f>IF(AC10="",0,(AD$4*(101+(1000*LOG(AC$4,10))-(1000*LOG(AC10,10)))))</f>
        <v>1247.128035678238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5332.955761302177</v>
      </c>
      <c r="AT10" s="6">
        <f>BN10</f>
        <v>5332.955761302177</v>
      </c>
      <c r="AU10" s="9" t="s">
        <v>523</v>
      </c>
      <c r="AV10" s="3">
        <f>IF(AU10="*",AT10*0.05,0)</f>
        <v>266.64778806510884</v>
      </c>
      <c r="AW10" s="7">
        <f>AT10+AV10</f>
        <v>5599.603549367286</v>
      </c>
      <c r="AX10" s="4" t="s">
        <v>27</v>
      </c>
      <c r="AY10" s="3">
        <f>N10</f>
        <v>1379.753600952829</v>
      </c>
      <c r="AZ10" s="3">
        <f>P10</f>
        <v>1101</v>
      </c>
      <c r="BA10" s="3">
        <f>R10</f>
        <v>1481.211241711606</v>
      </c>
      <c r="BB10" s="3">
        <f>T10</f>
        <v>0</v>
      </c>
      <c r="BC10" s="3">
        <f>V10</f>
        <v>0</v>
      </c>
      <c r="BD10" s="3">
        <f>X10</f>
        <v>123.8628829595043</v>
      </c>
      <c r="BE10" s="3">
        <f>Z10</f>
        <v>0</v>
      </c>
      <c r="BF10" s="3">
        <f>AB10</f>
        <v>0</v>
      </c>
      <c r="BG10" s="3">
        <f>AD10</f>
        <v>1247.128035678238</v>
      </c>
      <c r="BH10" s="3">
        <f>AF10</f>
        <v>0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5332.955761302177</v>
      </c>
    </row>
    <row r="11" spans="1:66" ht="12">
      <c r="A11" s="4">
        <f>COUNTIF(AY11:BM11,"&gt;0")</f>
        <v>5</v>
      </c>
      <c r="B11" s="2">
        <v>23017</v>
      </c>
      <c r="C11" s="3">
        <f>DATEDIF(B11,$C$4,"Y")</f>
        <v>54</v>
      </c>
      <c r="D11" s="12" t="s">
        <v>522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184</v>
      </c>
      <c r="I11" s="1">
        <v>2</v>
      </c>
      <c r="J11" s="1">
        <f>J10+1</f>
        <v>7</v>
      </c>
      <c r="K11" s="1" t="s">
        <v>254</v>
      </c>
      <c r="L11" s="1" t="s">
        <v>585</v>
      </c>
      <c r="M11" s="4">
        <v>2</v>
      </c>
      <c r="N11" s="3">
        <f>IF(M11="",0,(N$4*(101+(1000*LOG(M$4,10))-(1000*LOG(M11,10)))))</f>
        <v>1078.723605288848</v>
      </c>
      <c r="P11" s="3">
        <f>IF(O11="",0,(P$4*(101+(1000*LOG(O$4,10))-(1000*LOG(O11,10)))))</f>
        <v>0</v>
      </c>
      <c r="Q11" s="4">
        <v>2</v>
      </c>
      <c r="R11" s="5">
        <f>IF(Q11="",0,(R$4*(101+(1000*LOG(Q$4,10))-(1000*LOG(Q11,10)))))</f>
        <v>1180.1812460476249</v>
      </c>
      <c r="S11" s="4">
        <v>3</v>
      </c>
      <c r="T11" s="3">
        <f>IF(S11="",0,(T$4*(101+(1000*LOG(S$4,10))-(1000*LOG(S11,10)))))</f>
        <v>1038.8520932511556</v>
      </c>
      <c r="U11" s="4">
        <v>2</v>
      </c>
      <c r="V11" s="3">
        <f>IF(U11="",0,(V$4*(101+(1000*LOG(U$4,10))-(1000*LOG(U11,10)))))</f>
        <v>1142.392685158225</v>
      </c>
      <c r="X11" s="3">
        <f>IF(W11="",0,(X$4*(101+(1000*LOG(W$4,10))-(1000*LOG(W11,10)))))</f>
        <v>0</v>
      </c>
      <c r="Y11" s="4">
        <v>4</v>
      </c>
      <c r="Z11" s="3">
        <f>IF(Y11="",0,(Z$4*(101+(1000*LOG(Y$4,10))-(1000*LOG(Y11,10)))))</f>
        <v>540.3326938302625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4980.482323576116</v>
      </c>
      <c r="AT11" s="6">
        <f>BN11</f>
        <v>4980.482323576116</v>
      </c>
      <c r="AU11" s="9" t="s">
        <v>523</v>
      </c>
      <c r="AV11" s="3">
        <f>IF(AU11="*",AT11*0.05,0)</f>
        <v>249.0241161788058</v>
      </c>
      <c r="AW11" s="7">
        <f>AT11+AV11</f>
        <v>5229.506439754921</v>
      </c>
      <c r="AX11" s="4" t="s">
        <v>27</v>
      </c>
      <c r="AY11" s="3">
        <f>N11</f>
        <v>1078.723605288848</v>
      </c>
      <c r="AZ11" s="3">
        <f>P11</f>
        <v>0</v>
      </c>
      <c r="BA11" s="3">
        <f>R11</f>
        <v>1180.1812460476249</v>
      </c>
      <c r="BB11" s="3">
        <f>T11</f>
        <v>1038.8520932511556</v>
      </c>
      <c r="BC11" s="3">
        <f>V11</f>
        <v>1142.392685158225</v>
      </c>
      <c r="BD11" s="3">
        <f>X11</f>
        <v>0</v>
      </c>
      <c r="BE11" s="3">
        <f>Z11</f>
        <v>540.3326938302625</v>
      </c>
      <c r="BF11" s="3">
        <f>AB11</f>
        <v>0</v>
      </c>
      <c r="BG11" s="3">
        <f>AD11</f>
        <v>0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4980.482323576116</v>
      </c>
    </row>
    <row r="12" spans="1:66" ht="12">
      <c r="A12" s="4">
        <f>COUNTIF(AY12:BM12,"&gt;0")</f>
        <v>5</v>
      </c>
      <c r="B12" s="2">
        <v>21693</v>
      </c>
      <c r="C12" s="3">
        <f>DATEDIF(B12,$C$4,"Y")</f>
        <v>58</v>
      </c>
      <c r="D12" s="1" t="s">
        <v>473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96</v>
      </c>
      <c r="I12" s="1">
        <v>2</v>
      </c>
      <c r="J12" s="1">
        <f>J11+1</f>
        <v>8</v>
      </c>
      <c r="K12" s="1" t="s">
        <v>147</v>
      </c>
      <c r="L12" s="1" t="s">
        <v>168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R12" s="5">
        <f>IF(Q12="",0,(R$4*(101+(1000*LOG(Q$4,10))-(1000*LOG(Q12,10)))))</f>
        <v>0</v>
      </c>
      <c r="S12" s="4">
        <v>8</v>
      </c>
      <c r="T12" s="3">
        <f>IF(S12="",0,(T$4*(101+(1000*LOG(S$4,10))-(1000*LOG(S12,10)))))</f>
        <v>612.8833609788745</v>
      </c>
      <c r="U12" s="4">
        <v>9</v>
      </c>
      <c r="V12" s="3">
        <f>IF(U12="",0,(V$4*(101+(1000*LOG(U$4,10))-(1000*LOG(U12,10)))))</f>
        <v>489.1801713828812</v>
      </c>
      <c r="W12" s="4">
        <v>4</v>
      </c>
      <c r="X12" s="3">
        <f>IF(W12="",0,(X$4*(101+(1000*LOG(W$4,10))-(1000*LOG(W12,10)))))</f>
        <v>1090.0046156985368</v>
      </c>
      <c r="Y12" s="4">
        <v>3</v>
      </c>
      <c r="Z12" s="3">
        <f>IF(Y12="",0,(Z$4*(101+(1000*LOG(Y$4,10))-(1000*LOG(Y12,10)))))</f>
        <v>665.2714304385624</v>
      </c>
      <c r="AB12" s="3">
        <f>IF(AA12="",0,(AB$4*(101+(1000*LOG(AA$4,10))-(1000*LOG(AA12,10)))))</f>
        <v>0</v>
      </c>
      <c r="AC12" s="4">
        <v>18</v>
      </c>
      <c r="AD12" s="3">
        <f>IF(AC12="",0,(AD$4*(101+(1000*LOG(AC$4,10))-(1000*LOG(AC12,10)))))</f>
        <v>468.9767852945945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3326.3163637934495</v>
      </c>
      <c r="AT12" s="6">
        <f>BN12</f>
        <v>3326.3163637934495</v>
      </c>
      <c r="AU12" s="9" t="s">
        <v>523</v>
      </c>
      <c r="AV12" s="3">
        <f>IF(AU12="*",AT12*0.05,0)</f>
        <v>166.31581818967248</v>
      </c>
      <c r="AW12" s="7">
        <f>AT12+AV12</f>
        <v>3492.632181983122</v>
      </c>
      <c r="AX12" s="4" t="s">
        <v>27</v>
      </c>
      <c r="AY12" s="3">
        <f>N12</f>
        <v>0</v>
      </c>
      <c r="AZ12" s="3">
        <f>P12</f>
        <v>0</v>
      </c>
      <c r="BA12" s="3">
        <f>R12</f>
        <v>0</v>
      </c>
      <c r="BB12" s="3">
        <f>T12</f>
        <v>612.8833609788745</v>
      </c>
      <c r="BC12" s="3">
        <f>V12</f>
        <v>489.1801713828812</v>
      </c>
      <c r="BD12" s="3">
        <f>X12</f>
        <v>1090.0046156985368</v>
      </c>
      <c r="BE12" s="3">
        <f>Z12</f>
        <v>665.2714304385624</v>
      </c>
      <c r="BF12" s="3">
        <f>AB12</f>
        <v>0</v>
      </c>
      <c r="BG12" s="3">
        <f>AD12</f>
        <v>468.9767852945945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3326.3163637934495</v>
      </c>
    </row>
    <row r="13" spans="1:66" ht="12">
      <c r="A13" s="4">
        <f>COUNTIF(AY13:BM13,"&gt;0")</f>
        <v>5</v>
      </c>
      <c r="B13" s="2">
        <v>18303</v>
      </c>
      <c r="C13" s="3">
        <f>DATEDIF(B13,$C$4,"Y")</f>
        <v>67</v>
      </c>
      <c r="D13" s="1" t="s">
        <v>297</v>
      </c>
      <c r="E13" s="1" t="str">
        <f>IF(C13&lt;46,"YES","NO")</f>
        <v>NO</v>
      </c>
      <c r="F13" s="1" t="str">
        <f>IF(AND(C13&gt;45,C13&lt;66),"YES","NO")</f>
        <v>NO</v>
      </c>
      <c r="G13" s="1" t="str">
        <f>IF(AND(C13&gt;65,C13&lt;100),"YES","NO")</f>
        <v>YES</v>
      </c>
      <c r="H13" s="1" t="s">
        <v>444</v>
      </c>
      <c r="I13" s="1">
        <v>2</v>
      </c>
      <c r="J13" s="1">
        <f>J12+1</f>
        <v>9</v>
      </c>
      <c r="K13" s="1" t="s">
        <v>211</v>
      </c>
      <c r="L13" s="1" t="s">
        <v>169</v>
      </c>
      <c r="N13" s="3">
        <f>IF(M13="",0,(N$4*(101+(1000*LOG(M$4,10))-(1000*LOG(M13,10)))))</f>
        <v>0</v>
      </c>
      <c r="O13" s="4">
        <v>20</v>
      </c>
      <c r="P13" s="3">
        <f>IF(O13="",0,(P$4*(101+(1000*LOG(O$4,10))-(1000*LOG(O13,10)))))</f>
        <v>277.09125905568135</v>
      </c>
      <c r="Q13" s="4">
        <v>12</v>
      </c>
      <c r="R13" s="5">
        <f>IF(Q13="",0,(R$4*(101+(1000*LOG(Q$4,10))-(1000*LOG(Q13,10)))))</f>
        <v>402.02999566398125</v>
      </c>
      <c r="S13" s="4">
        <v>6</v>
      </c>
      <c r="T13" s="3">
        <f>IF(S13="",0,(T$4*(101+(1000*LOG(S$4,10))-(1000*LOG(S13,10)))))</f>
        <v>737.8220975871744</v>
      </c>
      <c r="U13" s="4">
        <v>13</v>
      </c>
      <c r="V13" s="3">
        <f>IF(U13="",0,(V$4*(101+(1000*LOG(U$4,10))-(1000*LOG(U13,10)))))</f>
        <v>329.4793285153694</v>
      </c>
      <c r="X13" s="3">
        <f>IF(W13="",0,(X$4*(101+(1000*LOG(W$4,10))-(1000*LOG(W13,10)))))</f>
        <v>0</v>
      </c>
      <c r="Y13" s="4">
        <v>10</v>
      </c>
      <c r="Z13" s="3">
        <f>IF(Y13="",0,(Z$4*(101+(1000*LOG(Y$4,10))-(1000*LOG(Y13,10)))))</f>
        <v>142.39268515822482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1888.8153659804311</v>
      </c>
      <c r="AT13" s="6">
        <f>BN13</f>
        <v>1888.8153659804311</v>
      </c>
      <c r="AU13" s="9" t="s">
        <v>523</v>
      </c>
      <c r="AV13" s="3">
        <f>IF(AU13="*",AT13*0.05,0)</f>
        <v>94.44076829902156</v>
      </c>
      <c r="AW13" s="7">
        <f>AT13+AV13</f>
        <v>1983.2561342794527</v>
      </c>
      <c r="AX13" s="4" t="s">
        <v>27</v>
      </c>
      <c r="AY13" s="3">
        <f>N13</f>
        <v>0</v>
      </c>
      <c r="AZ13" s="3">
        <f>P13</f>
        <v>277.09125905568135</v>
      </c>
      <c r="BA13" s="3">
        <f>R13</f>
        <v>402.02999566398125</v>
      </c>
      <c r="BB13" s="3">
        <f>T13</f>
        <v>737.8220975871744</v>
      </c>
      <c r="BC13" s="3">
        <f>V13</f>
        <v>329.4793285153694</v>
      </c>
      <c r="BD13" s="3">
        <f>X13</f>
        <v>0</v>
      </c>
      <c r="BE13" s="3">
        <f>Z13</f>
        <v>142.39268515822482</v>
      </c>
      <c r="BF13" s="3">
        <f>AB13</f>
        <v>0</v>
      </c>
      <c r="BG13" s="3">
        <f>AD13</f>
        <v>0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1888.8153659804311</v>
      </c>
    </row>
    <row r="14" spans="1:66" ht="12">
      <c r="A14" s="4">
        <f>COUNTIF(AY14:BM14,"&gt;0")</f>
        <v>5</v>
      </c>
      <c r="B14" s="2">
        <v>19362</v>
      </c>
      <c r="C14" s="3">
        <f>DATEDIF(B14,$C$4,"Y")</f>
        <v>64</v>
      </c>
      <c r="D14" s="1" t="s">
        <v>361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427</v>
      </c>
      <c r="I14" s="1">
        <v>2</v>
      </c>
      <c r="J14" s="1">
        <f>J13+1</f>
        <v>10</v>
      </c>
      <c r="K14" s="1" t="s">
        <v>90</v>
      </c>
      <c r="L14" s="1" t="s">
        <v>317</v>
      </c>
      <c r="M14" s="4">
        <v>17</v>
      </c>
      <c r="N14" s="3">
        <f>IF(M14="",0,(N$4*(101+(1000*LOG(M$4,10))-(1000*LOG(M14,10)))))</f>
        <v>149.30467957455517</v>
      </c>
      <c r="P14" s="3">
        <f>IF(O14="",0,(P$4*(101+(1000*LOG(O$4,10))-(1000*LOG(O14,10)))))</f>
        <v>0</v>
      </c>
      <c r="Q14" s="4">
        <v>22</v>
      </c>
      <c r="R14" s="5">
        <f>IF(Q14="",0,(R$4*(101+(1000*LOG(Q$4,10))-(1000*LOG(Q14,10)))))</f>
        <v>138.78856088939983</v>
      </c>
      <c r="S14" s="4">
        <v>20</v>
      </c>
      <c r="T14" s="3">
        <f>IF(S14="",0,(T$4*(101+(1000*LOG(S$4,10))-(1000*LOG(S14,10)))))</f>
        <v>214.9433523068369</v>
      </c>
      <c r="U14" s="4">
        <v>19</v>
      </c>
      <c r="V14" s="3">
        <f>IF(U14="",0,(V$4*(101+(1000*LOG(U$4,10))-(1000*LOG(U14,10)))))</f>
        <v>164.66907986937713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C14" s="4">
        <v>34</v>
      </c>
      <c r="AD14" s="3">
        <f>IF(AC14="",0,(AD$4*(101+(1000*LOG(AC$4,10))-(1000*LOG(AC14,10)))))</f>
        <v>192.77037335564523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860.4760459958143</v>
      </c>
      <c r="AT14" s="6">
        <f>BN14</f>
        <v>860.4760459958143</v>
      </c>
      <c r="AU14" s="9" t="s">
        <v>523</v>
      </c>
      <c r="AV14" s="3">
        <f>IF(AU14="*",AT14*0.05,0)</f>
        <v>43.02380229979072</v>
      </c>
      <c r="AW14" s="7">
        <f>AT14+AV14</f>
        <v>903.499848295605</v>
      </c>
      <c r="AX14" s="4" t="s">
        <v>27</v>
      </c>
      <c r="AY14" s="3">
        <f>N14</f>
        <v>149.30467957455517</v>
      </c>
      <c r="AZ14" s="3">
        <f>P14</f>
        <v>0</v>
      </c>
      <c r="BA14" s="3">
        <f>R14</f>
        <v>138.78856088939983</v>
      </c>
      <c r="BB14" s="3">
        <f>T14</f>
        <v>214.9433523068369</v>
      </c>
      <c r="BC14" s="3">
        <f>V14</f>
        <v>164.66907986937713</v>
      </c>
      <c r="BD14" s="3">
        <f>X14</f>
        <v>0</v>
      </c>
      <c r="BE14" s="3">
        <f>Z14</f>
        <v>0</v>
      </c>
      <c r="BF14" s="3">
        <f>AB14</f>
        <v>0</v>
      </c>
      <c r="BG14" s="3">
        <f>AD14</f>
        <v>192.77037335564523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860.4760459958143</v>
      </c>
    </row>
    <row r="15" spans="1:66" ht="12">
      <c r="A15" s="4">
        <f>COUNTIF(AY15:BM15,"&gt;0")</f>
        <v>4</v>
      </c>
      <c r="B15" s="2">
        <v>22401</v>
      </c>
      <c r="C15" s="3">
        <f>DATEDIF(B15,$C$4,"Y")</f>
        <v>56</v>
      </c>
      <c r="D15" s="1" t="s">
        <v>333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213</v>
      </c>
      <c r="I15" s="1">
        <v>1</v>
      </c>
      <c r="J15" s="1">
        <f>J14+1</f>
        <v>11</v>
      </c>
      <c r="K15" s="1" t="s">
        <v>178</v>
      </c>
      <c r="L15" s="1" t="s">
        <v>179</v>
      </c>
      <c r="M15" s="4">
        <v>5</v>
      </c>
      <c r="N15" s="3">
        <f>IF(M15="",0,(N$4*(101+(1000*LOG(M$4,10))-(1000*LOG(M15,10)))))</f>
        <v>680.7835966168102</v>
      </c>
      <c r="O15" s="4">
        <v>2</v>
      </c>
      <c r="P15" s="3">
        <f>IF(O15="",0,(P$4*(101+(1000*LOG(O$4,10))-(1000*LOG(O15,10)))))</f>
        <v>1277.0912590556813</v>
      </c>
      <c r="R15" s="5">
        <f>IF(Q15="",0,(R$4*(101+(1000*LOG(Q$4,10))-(1000*LOG(Q15,10)))))</f>
        <v>0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A15" s="4">
        <v>3</v>
      </c>
      <c r="AB15" s="3">
        <f>IF(AA15="",0,(AB$4*(101+(1000*LOG(AA$4,10))-(1000*LOG(AA15,10)))))</f>
        <v>799.9700043360187</v>
      </c>
      <c r="AC15" s="4">
        <v>1</v>
      </c>
      <c r="AD15" s="3">
        <f>IF(AC15="",0,(AD$4*(101+(1000*LOG(AC$4,10))-(1000*LOG(AC15,10)))))</f>
        <v>1724.2492903979003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4482.09415040641</v>
      </c>
      <c r="AT15" s="6">
        <f>BN15</f>
        <v>4482.094150406411</v>
      </c>
      <c r="AU15" s="12" t="s">
        <v>523</v>
      </c>
      <c r="AV15" s="3">
        <f>IF(AU15="*",AT15*0.05,0)</f>
        <v>224.10470752032057</v>
      </c>
      <c r="AW15" s="7">
        <f>AT15+AV15</f>
        <v>4706.198857926732</v>
      </c>
      <c r="AX15" s="4" t="s">
        <v>27</v>
      </c>
      <c r="AY15" s="3">
        <f>N15</f>
        <v>680.7835966168102</v>
      </c>
      <c r="AZ15" s="3">
        <f>P15</f>
        <v>1277.0912590556813</v>
      </c>
      <c r="BA15" s="3">
        <f>R15</f>
        <v>0</v>
      </c>
      <c r="BB15" s="3">
        <f>T15</f>
        <v>0</v>
      </c>
      <c r="BC15" s="3">
        <f>V15</f>
        <v>0</v>
      </c>
      <c r="BD15" s="3">
        <f>X15</f>
        <v>0</v>
      </c>
      <c r="BE15" s="3">
        <f>Z15</f>
        <v>0</v>
      </c>
      <c r="BF15" s="3">
        <f>AB15</f>
        <v>799.9700043360187</v>
      </c>
      <c r="BG15" s="3">
        <f>AD15</f>
        <v>1724.2492903979003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4482.094150406411</v>
      </c>
    </row>
    <row r="16" spans="1:66" ht="12">
      <c r="A16" s="4">
        <f>COUNTIF(AY16:BM16,"&gt;0")</f>
        <v>4</v>
      </c>
      <c r="B16" s="2">
        <v>21025</v>
      </c>
      <c r="C16" s="3">
        <f>DATEDIF(B16,$C$4,"Y")</f>
        <v>59</v>
      </c>
      <c r="D16" s="1" t="s">
        <v>333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428</v>
      </c>
      <c r="I16" s="1">
        <v>2</v>
      </c>
      <c r="J16" s="1">
        <f>J15+1</f>
        <v>12</v>
      </c>
      <c r="K16" s="1" t="s">
        <v>338</v>
      </c>
      <c r="L16" s="12" t="s">
        <v>615</v>
      </c>
      <c r="M16" s="4">
        <v>4</v>
      </c>
      <c r="N16" s="3">
        <f>IF(M16="",0,(N$4*(101+(1000*LOG(M$4,10))-(1000*LOG(M16,10)))))</f>
        <v>777.6936096248667</v>
      </c>
      <c r="P16" s="3">
        <f>IF(O16="",0,(P$4*(101+(1000*LOG(O$4,10))-(1000*LOG(O16,10)))))</f>
        <v>0</v>
      </c>
      <c r="Q16" s="4">
        <v>7</v>
      </c>
      <c r="R16" s="5">
        <f>IF(Q16="",0,(R$4*(101+(1000*LOG(Q$4,10))-(1000*LOG(Q16,10)))))</f>
        <v>636.1132016973492</v>
      </c>
      <c r="S16" s="4">
        <v>2</v>
      </c>
      <c r="T16" s="3">
        <f>IF(S16="",0,(T$4*(101+(1000*LOG(S$4,10))-(1000*LOG(S16,10)))))</f>
        <v>1214.943352306837</v>
      </c>
      <c r="U16" s="4">
        <v>1</v>
      </c>
      <c r="V16" s="3">
        <f>IF(U16="",0,(V$4*(101+(1000*LOG(U$4,10))-(1000*LOG(U16,10)))))</f>
        <v>1443.422680822206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4072.1728444512587</v>
      </c>
      <c r="AT16" s="6">
        <f>BN16</f>
        <v>4072.1728444512587</v>
      </c>
      <c r="AU16" s="9" t="s">
        <v>523</v>
      </c>
      <c r="AV16" s="3">
        <f>IF(AU16="*",AT16*0.05,0)</f>
        <v>203.60864222256293</v>
      </c>
      <c r="AW16" s="7">
        <f>AT16+AV16</f>
        <v>4275.781486673822</v>
      </c>
      <c r="AX16" s="4" t="s">
        <v>27</v>
      </c>
      <c r="AY16" s="3">
        <f>N16</f>
        <v>777.6936096248667</v>
      </c>
      <c r="AZ16" s="3">
        <f>P16</f>
        <v>0</v>
      </c>
      <c r="BA16" s="3">
        <f>R16</f>
        <v>636.1132016973492</v>
      </c>
      <c r="BB16" s="3">
        <f>T16</f>
        <v>1214.943352306837</v>
      </c>
      <c r="BC16" s="3">
        <f>V16</f>
        <v>1443.422680822206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4072.1728444512587</v>
      </c>
    </row>
    <row r="17" spans="1:66" ht="12">
      <c r="A17" s="4">
        <f>COUNTIF(AY17:BM17,"&gt;0")</f>
        <v>4</v>
      </c>
      <c r="B17" s="2">
        <v>19725</v>
      </c>
      <c r="C17" s="3">
        <f>DATEDIF(B17,$C$4,"Y")</f>
        <v>63</v>
      </c>
      <c r="D17" s="1" t="s">
        <v>333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332</v>
      </c>
      <c r="I17" s="1">
        <v>2</v>
      </c>
      <c r="J17" s="1">
        <f>J16+1</f>
        <v>13</v>
      </c>
      <c r="K17" s="1" t="s">
        <v>73</v>
      </c>
      <c r="L17" s="1" t="s">
        <v>506</v>
      </c>
      <c r="N17" s="3">
        <f>IF(M17="",0,(N$4*(101+(1000*LOG(M$4,10))-(1000*LOG(M17,10)))))</f>
        <v>0</v>
      </c>
      <c r="P17" s="3">
        <f>IF(O17="",0,(P$4*(101+(1000*LOG(O$4,10))-(1000*LOG(O17,10)))))</f>
        <v>0</v>
      </c>
      <c r="Q17" s="4">
        <v>21</v>
      </c>
      <c r="R17" s="5">
        <f>IF(Q17="",0,(R$4*(101+(1000*LOG(Q$4,10))-(1000*LOG(Q17,10)))))</f>
        <v>158.9919469776869</v>
      </c>
      <c r="S17" s="4">
        <v>16</v>
      </c>
      <c r="T17" s="3">
        <f>IF(S17="",0,(T$4*(101+(1000*LOG(S$4,10))-(1000*LOG(S17,10)))))</f>
        <v>311.8533653148934</v>
      </c>
      <c r="U17" s="4">
        <v>7</v>
      </c>
      <c r="V17" s="3">
        <f>IF(U17="",0,(V$4*(101+(1000*LOG(U$4,10))-(1000*LOG(U17,10)))))</f>
        <v>598.3246408079493</v>
      </c>
      <c r="X17" s="3">
        <f>IF(W17="",0,(X$4*(101+(1000*LOG(W$4,10))-(1000*LOG(W17,10)))))</f>
        <v>0</v>
      </c>
      <c r="Z17" s="3">
        <f>IF(Y17="",0,(Z$4*(101+(1000*LOG(Y$4,10))-(1000*LOG(Y17,10)))))</f>
        <v>0</v>
      </c>
      <c r="AA17" s="4">
        <v>11</v>
      </c>
      <c r="AB17" s="3">
        <f>IF(AA17="",0,(AB$4*(101+(1000*LOG(AA$4,10))-(1000*LOG(AA17,10)))))</f>
        <v>235.6985738974563</v>
      </c>
      <c r="AD17" s="3">
        <f>IF(AC17="",0,(AD$4*(101+(1000*LOG(AC$4,10))-(1000*LOG(AC17,10)))))</f>
        <v>0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1304.868526997986</v>
      </c>
      <c r="AT17" s="6">
        <f>BN17</f>
        <v>1304.868526997986</v>
      </c>
      <c r="AU17" s="9" t="s">
        <v>523</v>
      </c>
      <c r="AV17" s="3">
        <f>IF(AU17="*",AT17*0.05,0)</f>
        <v>65.24342634989931</v>
      </c>
      <c r="AW17" s="7">
        <f>AT17+AV17</f>
        <v>1370.1119533478852</v>
      </c>
      <c r="AX17" s="24" t="s">
        <v>27</v>
      </c>
      <c r="AY17" s="3">
        <f>N17</f>
        <v>0</v>
      </c>
      <c r="AZ17" s="3">
        <f>P17</f>
        <v>0</v>
      </c>
      <c r="BA17" s="3">
        <f>R17</f>
        <v>158.9919469776869</v>
      </c>
      <c r="BB17" s="3">
        <f>T17</f>
        <v>311.8533653148934</v>
      </c>
      <c r="BC17" s="3">
        <f>V17</f>
        <v>598.3246408079493</v>
      </c>
      <c r="BD17" s="3">
        <f>X17</f>
        <v>0</v>
      </c>
      <c r="BE17" s="3">
        <f>Z17</f>
        <v>0</v>
      </c>
      <c r="BF17" s="3">
        <f>AB17</f>
        <v>235.6985738974563</v>
      </c>
      <c r="BG17" s="3">
        <f>AD17</f>
        <v>0</v>
      </c>
      <c r="BH17" s="3">
        <f>AF17</f>
        <v>0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1304.868526997986</v>
      </c>
    </row>
    <row r="18" spans="1:66" ht="12">
      <c r="A18" s="4">
        <f>COUNTIF(AY18:BM18,"&gt;0")</f>
        <v>4</v>
      </c>
      <c r="B18" s="2">
        <v>16793</v>
      </c>
      <c r="C18" s="3">
        <f>DATEDIF(B18,$C$4,"Y")</f>
        <v>71</v>
      </c>
      <c r="D18" s="1" t="s">
        <v>333</v>
      </c>
      <c r="E18" s="1" t="str">
        <f>IF(C18&lt;46,"YES","NO")</f>
        <v>NO</v>
      </c>
      <c r="F18" s="1" t="str">
        <f>IF(AND(C18&gt;45,C18&lt;66),"YES","NO")</f>
        <v>NO</v>
      </c>
      <c r="G18" s="1" t="str">
        <f>IF(AND(C18&gt;65,C18&lt;100),"YES","NO")</f>
        <v>YES</v>
      </c>
      <c r="H18" s="1" t="s">
        <v>34</v>
      </c>
      <c r="I18" s="1">
        <v>2</v>
      </c>
      <c r="J18" s="1">
        <f>J17+1</f>
        <v>14</v>
      </c>
      <c r="K18" s="1" t="s">
        <v>344</v>
      </c>
      <c r="L18" s="1" t="s">
        <v>624</v>
      </c>
      <c r="N18" s="3">
        <f>IF(M18="",0,(N$4*(101+(1000*LOG(M$4,10))-(1000*LOG(M18,10)))))</f>
        <v>0</v>
      </c>
      <c r="P18" s="3">
        <f>IF(O18="",0,(P$4*(101+(1000*LOG(O$4,10))-(1000*LOG(O18,10)))))</f>
        <v>0</v>
      </c>
      <c r="Q18" s="4">
        <v>17</v>
      </c>
      <c r="R18" s="5">
        <f>IF(Q18="",0,(R$4*(101+(1000*LOG(Q$4,10))-(1000*LOG(Q18,10)))))</f>
        <v>250.76232033333213</v>
      </c>
      <c r="S18" s="4">
        <v>24</v>
      </c>
      <c r="T18" s="3">
        <f>IF(S18="",0,(T$4*(101+(1000*LOG(S$4,10))-(1000*LOG(S18,10)))))</f>
        <v>135.76210625921203</v>
      </c>
      <c r="U18" s="4">
        <v>10</v>
      </c>
      <c r="V18" s="3">
        <f>IF(U18="",0,(V$4*(101+(1000*LOG(U$4,10))-(1000*LOG(U18,10)))))</f>
        <v>443.4226808222061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C18" s="4">
        <v>29</v>
      </c>
      <c r="AD18" s="3">
        <f>IF(AC18="",0,(AD$4*(101+(1000*LOG(AC$4,10))-(1000*LOG(AC18,10)))))</f>
        <v>261.8512924989441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1091.7983999136943</v>
      </c>
      <c r="AT18" s="6">
        <f>BN18</f>
        <v>1091.7983999136943</v>
      </c>
      <c r="AU18" s="9" t="s">
        <v>523</v>
      </c>
      <c r="AV18" s="3">
        <f>IF(AU18="*",AT18*0.05,0)</f>
        <v>54.58991999568472</v>
      </c>
      <c r="AW18" s="7">
        <f>AT18+AV18</f>
        <v>1146.388319909379</v>
      </c>
      <c r="AX18" s="4" t="s">
        <v>27</v>
      </c>
      <c r="AY18" s="3">
        <f>N18</f>
        <v>0</v>
      </c>
      <c r="AZ18" s="3">
        <f>P18</f>
        <v>0</v>
      </c>
      <c r="BA18" s="3">
        <f>R18</f>
        <v>250.76232033333213</v>
      </c>
      <c r="BB18" s="3">
        <f>T18</f>
        <v>135.76210625921203</v>
      </c>
      <c r="BC18" s="3">
        <f>V18</f>
        <v>443.4226808222061</v>
      </c>
      <c r="BD18" s="3">
        <f>X18</f>
        <v>0</v>
      </c>
      <c r="BE18" s="3">
        <f>Z18</f>
        <v>0</v>
      </c>
      <c r="BF18" s="3">
        <f>AB18</f>
        <v>0</v>
      </c>
      <c r="BG18" s="3">
        <f>AD18</f>
        <v>261.8512924989441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1091.7983999136943</v>
      </c>
    </row>
    <row r="19" spans="1:66" ht="12">
      <c r="A19" s="4">
        <f>COUNTIF(AY19:BM19,"&gt;0")</f>
        <v>4</v>
      </c>
      <c r="B19" s="2">
        <v>24926</v>
      </c>
      <c r="C19" s="3">
        <f>DATEDIF(B19,$C$4,"Y")</f>
        <v>49</v>
      </c>
      <c r="D19" s="12" t="s">
        <v>521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68</v>
      </c>
      <c r="I19" s="1">
        <v>1</v>
      </c>
      <c r="J19" s="1">
        <f>J18+1</f>
        <v>15</v>
      </c>
      <c r="K19" s="1" t="s">
        <v>401</v>
      </c>
      <c r="L19" s="1" t="s">
        <v>402</v>
      </c>
      <c r="N19" s="3">
        <f>IF(M19="",0,(N$4*(101+(1000*LOG(M$4,10))-(1000*LOG(M19,10)))))</f>
        <v>0</v>
      </c>
      <c r="O19" s="4">
        <v>24</v>
      </c>
      <c r="P19" s="3">
        <f>IF(O19="",0,(P$4*(101+(1000*LOG(O$4,10))-(1000*LOG(O19,10)))))</f>
        <v>197.91001300805647</v>
      </c>
      <c r="R19" s="5">
        <f>IF(Q19="",0,(R$4*(101+(1000*LOG(Q$4,10))-(1000*LOG(Q19,10)))))</f>
        <v>0</v>
      </c>
      <c r="S19" s="4">
        <v>11</v>
      </c>
      <c r="T19" s="3">
        <f>IF(S19="",0,(T$4*(101+(1000*LOG(S$4,10))-(1000*LOG(S19,10)))))</f>
        <v>474.5806628125931</v>
      </c>
      <c r="V19" s="3">
        <f>IF(U19="",0,(V$4*(101+(1000*LOG(U$4,10))-(1000*LOG(U19,10)))))</f>
        <v>0</v>
      </c>
      <c r="X19" s="3">
        <f>IF(W19="",0,(X$4*(101+(1000*LOG(W$4,10))-(1000*LOG(W19,10)))))</f>
        <v>0</v>
      </c>
      <c r="Y19" s="4">
        <v>9</v>
      </c>
      <c r="Z19" s="3">
        <f>IF(Y19="",0,(Z$4*(101+(1000*LOG(Y$4,10))-(1000*LOG(Y19,10)))))</f>
        <v>188.15017571889996</v>
      </c>
      <c r="AB19" s="3">
        <f>IF(AA19="",0,(AB$4*(101+(1000*LOG(AA$4,10))-(1000*LOG(AA19,10)))))</f>
        <v>0</v>
      </c>
      <c r="AC19" s="4">
        <v>32</v>
      </c>
      <c r="AD19" s="3">
        <f>IF(AC19="",0,(AD$4*(101+(1000*LOG(AC$4,10))-(1000*LOG(AC19,10)))))</f>
        <v>219.09931207799445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1079.740163617544</v>
      </c>
      <c r="AT19" s="6">
        <f>BN19</f>
        <v>1079.740163617544</v>
      </c>
      <c r="AU19" s="12" t="s">
        <v>523</v>
      </c>
      <c r="AV19" s="3">
        <f>IF(AU19="*",AT19*0.05,0)</f>
        <v>53.98700818087721</v>
      </c>
      <c r="AW19" s="7">
        <f>AT19+AV19</f>
        <v>1133.7271717984213</v>
      </c>
      <c r="AX19" s="4" t="s">
        <v>27</v>
      </c>
      <c r="AY19" s="3">
        <f>N19</f>
        <v>0</v>
      </c>
      <c r="AZ19" s="3">
        <f>P19</f>
        <v>197.91001300805647</v>
      </c>
      <c r="BA19" s="3">
        <f>R19</f>
        <v>0</v>
      </c>
      <c r="BB19" s="3">
        <f>T19</f>
        <v>474.5806628125931</v>
      </c>
      <c r="BC19" s="3">
        <f>V19</f>
        <v>0</v>
      </c>
      <c r="BD19" s="3">
        <f>X19</f>
        <v>0</v>
      </c>
      <c r="BE19" s="3">
        <f>Z19</f>
        <v>188.15017571889996</v>
      </c>
      <c r="BF19" s="3">
        <f>AB19</f>
        <v>0</v>
      </c>
      <c r="BG19" s="3">
        <f>AD19</f>
        <v>219.09931207799445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1079.740163617544</v>
      </c>
    </row>
    <row r="20" spans="1:66" ht="12">
      <c r="A20" s="4">
        <f>COUNTIF(AY20:BM20,"&gt;0")</f>
        <v>4</v>
      </c>
      <c r="B20" s="2">
        <v>27736</v>
      </c>
      <c r="C20" s="3">
        <f>DATEDIF(B20,$C$4,"Y")</f>
        <v>41</v>
      </c>
      <c r="D20" s="12" t="s">
        <v>522</v>
      </c>
      <c r="E20" s="1" t="str">
        <f>IF(C20&lt;46,"YES","NO")</f>
        <v>YES</v>
      </c>
      <c r="F20" s="1" t="str">
        <f>IF(AND(C20&gt;45,C20&lt;66),"YES","NO")</f>
        <v>NO</v>
      </c>
      <c r="G20" s="1" t="str">
        <f>IF(AND(C20&gt;65,C20&lt;100),"YES","NO")</f>
        <v>NO</v>
      </c>
      <c r="H20" s="1" t="s">
        <v>259</v>
      </c>
      <c r="I20" s="1">
        <v>2</v>
      </c>
      <c r="J20" s="1">
        <f>J19+1</f>
        <v>16</v>
      </c>
      <c r="K20" s="1" t="s">
        <v>614</v>
      </c>
      <c r="L20" s="1" t="s">
        <v>613</v>
      </c>
      <c r="M20" s="4">
        <v>15</v>
      </c>
      <c r="N20" s="3">
        <f>IF(M20="",0,(N$4*(101+(1000*LOG(M$4,10))-(1000*LOG(M20,10)))))</f>
        <v>203.66234189714783</v>
      </c>
      <c r="P20" s="3">
        <f>IF(O20="",0,(P$4*(101+(1000*LOG(O$4,10))-(1000*LOG(O20,10)))))</f>
        <v>0</v>
      </c>
      <c r="R20" s="5">
        <f>IF(Q20="",0,(R$4*(101+(1000*LOG(Q$4,10))-(1000*LOG(Q20,10)))))</f>
        <v>0</v>
      </c>
      <c r="S20" s="4">
        <v>18</v>
      </c>
      <c r="T20" s="3">
        <f>IF(S20="",0,(T$4*(101+(1000*LOG(S$4,10))-(1000*LOG(S20,10)))))</f>
        <v>260.70084286751216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Y20" s="4">
        <v>6</v>
      </c>
      <c r="Z20" s="3">
        <f>IF(Y20="",0,(Z$4*(101+(1000*LOG(Y$4,10))-(1000*LOG(Y20,10)))))</f>
        <v>364.2414347745813</v>
      </c>
      <c r="AB20" s="3">
        <f>IF(AA20="",0,(AB$4*(101+(1000*LOG(AA$4,10))-(1000*LOG(AA20,10)))))</f>
        <v>0</v>
      </c>
      <c r="AC20" s="4">
        <v>35</v>
      </c>
      <c r="AD20" s="3">
        <f>IF(AC20="",0,(AD$4*(101+(1000*LOG(AC$4,10))-(1000*LOG(AC20,10)))))</f>
        <v>180.18124604762488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/>
      <c r="AS20" s="3">
        <f>N20+P20+R20+T20+V20+X20+Z20+AB20+AD20+AF20+AH20+AJ20+AL20+AN20+AP20</f>
        <v>1008.7858655868662</v>
      </c>
      <c r="AT20" s="6">
        <f>BN20</f>
        <v>1008.7858655868662</v>
      </c>
      <c r="AU20" s="4"/>
      <c r="AV20" s="3">
        <f>IF(AU20="*",AT20*0.05,0)</f>
        <v>0</v>
      </c>
      <c r="AW20" s="7">
        <f>AT20+AV20</f>
        <v>1008.7858655868662</v>
      </c>
      <c r="AX20" s="4" t="s">
        <v>27</v>
      </c>
      <c r="AY20" s="3">
        <f>N20</f>
        <v>203.66234189714783</v>
      </c>
      <c r="AZ20" s="3">
        <f>P20</f>
        <v>0</v>
      </c>
      <c r="BA20" s="3">
        <f>R20</f>
        <v>0</v>
      </c>
      <c r="BB20" s="3">
        <f>T20</f>
        <v>260.70084286751216</v>
      </c>
      <c r="BC20" s="3">
        <f>V20</f>
        <v>0</v>
      </c>
      <c r="BD20" s="3">
        <f>X20</f>
        <v>0</v>
      </c>
      <c r="BE20" s="3">
        <f>Z20</f>
        <v>364.2414347745813</v>
      </c>
      <c r="BF20" s="3">
        <f>AB20</f>
        <v>0</v>
      </c>
      <c r="BG20" s="3">
        <f>AD20</f>
        <v>180.18124604762488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1008.7858655868662</v>
      </c>
    </row>
    <row r="21" spans="1:66" ht="12">
      <c r="A21" s="4">
        <f>COUNTIF(AY21:BM21,"&gt;0")</f>
        <v>4</v>
      </c>
      <c r="B21" s="2">
        <v>16287</v>
      </c>
      <c r="C21" s="3">
        <f>DATEDIF(B21,$C$4,"Y")</f>
        <v>72</v>
      </c>
      <c r="D21" s="1" t="s">
        <v>333</v>
      </c>
      <c r="E21" s="1" t="str">
        <f>IF(C21&lt;46,"YES","NO")</f>
        <v>NO</v>
      </c>
      <c r="F21" s="1" t="str">
        <f>IF(AND(C21&gt;45,C21&lt;66),"YES","NO")</f>
        <v>NO</v>
      </c>
      <c r="G21" s="1" t="str">
        <f>IF(AND(C21&gt;65,C21&lt;100),"YES","NO")</f>
        <v>YES</v>
      </c>
      <c r="H21" s="1" t="s">
        <v>213</v>
      </c>
      <c r="I21" s="1">
        <v>1</v>
      </c>
      <c r="J21" s="1">
        <f>J20+1</f>
        <v>17</v>
      </c>
      <c r="K21" s="1" t="s">
        <v>533</v>
      </c>
      <c r="L21" s="1" t="s">
        <v>81</v>
      </c>
      <c r="N21" s="3">
        <f>IF(M21="",0,(N$4*(101+(1000*LOG(M$4,10))-(1000*LOG(M21,10)))))</f>
        <v>0</v>
      </c>
      <c r="O21" s="4">
        <v>27</v>
      </c>
      <c r="P21" s="3">
        <f>IF(O21="",0,(P$4*(101+(1000*LOG(O$4,10))-(1000*LOG(O21,10)))))</f>
        <v>146.75749056067525</v>
      </c>
      <c r="R21" s="5">
        <f>IF(Q21="",0,(R$4*(101+(1000*LOG(Q$4,10))-(1000*LOG(Q21,10)))))</f>
        <v>0</v>
      </c>
      <c r="S21" s="4">
        <v>19</v>
      </c>
      <c r="T21" s="3">
        <f>IF(S21="",0,(T$4*(101+(1000*LOG(S$4,10))-(1000*LOG(S21,10)))))</f>
        <v>237.219747017989</v>
      </c>
      <c r="V21" s="3">
        <f>IF(U21="",0,(V$4*(101+(1000*LOG(U$4,10))-(1000*LOG(U21,10)))))</f>
        <v>0</v>
      </c>
      <c r="W21" s="4">
        <v>25</v>
      </c>
      <c r="X21" s="3">
        <f>IF(W21="",0,(X$4*(101+(1000*LOG(W$4,10))-(1000*LOG(W21,10)))))</f>
        <v>294.12459835446157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C21" s="4">
        <v>37</v>
      </c>
      <c r="AD21" s="3">
        <f>IF(AC21="",0,(AD$4*(101+(1000*LOG(AC$4,10))-(1000*LOG(AC21,10)))))</f>
        <v>156.0475663309055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834.1494022640313</v>
      </c>
      <c r="AT21" s="6">
        <f>BN21</f>
        <v>834.1494022640313</v>
      </c>
      <c r="AU21" s="12" t="s">
        <v>523</v>
      </c>
      <c r="AV21" s="3">
        <f>IF(AU21="*",AT21*0.05,0)</f>
        <v>41.707470113201566</v>
      </c>
      <c r="AW21" s="7">
        <f>AT21+AV21</f>
        <v>875.8568723772329</v>
      </c>
      <c r="AX21" s="4" t="s">
        <v>27</v>
      </c>
      <c r="AY21" s="3">
        <f>N21</f>
        <v>0</v>
      </c>
      <c r="AZ21" s="3">
        <f>P21</f>
        <v>146.75749056067525</v>
      </c>
      <c r="BA21" s="3">
        <f>R21</f>
        <v>0</v>
      </c>
      <c r="BB21" s="3">
        <f>T21</f>
        <v>237.219747017989</v>
      </c>
      <c r="BC21" s="3">
        <f>V21</f>
        <v>0</v>
      </c>
      <c r="BD21" s="3">
        <f>X21</f>
        <v>294.12459835446157</v>
      </c>
      <c r="BE21" s="3">
        <f>Z21</f>
        <v>0</v>
      </c>
      <c r="BF21" s="3">
        <f>AB21</f>
        <v>0</v>
      </c>
      <c r="BG21" s="3">
        <f>AD21</f>
        <v>156.0475663309055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834.1494022640313</v>
      </c>
    </row>
    <row r="22" spans="1:68" s="27" customFormat="1" ht="12">
      <c r="A22" s="4">
        <f>COUNTIF(AY22:BM22,"&gt;0")</f>
        <v>4</v>
      </c>
      <c r="B22" s="2">
        <v>21486</v>
      </c>
      <c r="C22" s="3">
        <f>DATEDIF(B22,$C$4,"Y")</f>
        <v>58</v>
      </c>
      <c r="D22" s="12" t="s">
        <v>521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2" t="s">
        <v>185</v>
      </c>
      <c r="I22" s="1">
        <v>2</v>
      </c>
      <c r="J22" s="1">
        <f>J21+1</f>
        <v>18</v>
      </c>
      <c r="K22" s="12" t="s">
        <v>62</v>
      </c>
      <c r="L22" s="1" t="s">
        <v>160</v>
      </c>
      <c r="M22" s="4"/>
      <c r="N22" s="3">
        <f>IF(M22="",0,(N$4*(101+(1000*LOG(M$4,10))-(1000*LOG(M22,10)))))</f>
        <v>0</v>
      </c>
      <c r="O22" s="4"/>
      <c r="P22" s="3">
        <f>IF(O22="",0,(P$4*(101+(1000*LOG(O$4,10))-(1000*LOG(O22,10)))))</f>
        <v>0</v>
      </c>
      <c r="Q22" s="4">
        <v>23</v>
      </c>
      <c r="R22" s="5">
        <f>IF(Q22="",0,(R$4*(101+(1000*LOG(Q$4,10))-(1000*LOG(Q22,10)))))</f>
        <v>119.48340569401307</v>
      </c>
      <c r="S22" s="4">
        <v>26</v>
      </c>
      <c r="T22" s="3">
        <f>IF(S22="",0,(T$4*(101+(1000*LOG(S$4,10))-(1000*LOG(S22,10)))))</f>
        <v>101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>
        <v>14</v>
      </c>
      <c r="AB22" s="3">
        <f>IF(AA22="",0,(AB$4*(101+(1000*LOG(AA$4,10))-(1000*LOG(AA22,10)))))</f>
        <v>130.96322337744346</v>
      </c>
      <c r="AC22" s="4">
        <v>40</v>
      </c>
      <c r="AD22" s="3">
        <f>IF(AC22="",0,(AD$4*(101+(1000*LOG(AC$4,10))-(1000*LOG(AC22,10)))))</f>
        <v>122.18929906993799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473.6359281413945</v>
      </c>
      <c r="AT22" s="6">
        <f>BN22</f>
        <v>473.6359281413945</v>
      </c>
      <c r="AU22" s="4"/>
      <c r="AV22" s="3">
        <f>IF(AU22="*",AT22*0.05,0)</f>
        <v>0</v>
      </c>
      <c r="AW22" s="7">
        <f>AT22+AV22</f>
        <v>473.6359281413945</v>
      </c>
      <c r="AX22" s="26" t="s">
        <v>27</v>
      </c>
      <c r="AY22" s="3">
        <f>N22</f>
        <v>0</v>
      </c>
      <c r="AZ22" s="3">
        <f>P22</f>
        <v>0</v>
      </c>
      <c r="BA22" s="3">
        <f>R22</f>
        <v>119.48340569401307</v>
      </c>
      <c r="BB22" s="3">
        <f>T22</f>
        <v>101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130.96322337744346</v>
      </c>
      <c r="BG22" s="3">
        <f>AD22</f>
        <v>122.18929906993799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473.6359281413945</v>
      </c>
      <c r="BO22" s="4"/>
      <c r="BP22" s="4"/>
    </row>
    <row r="23" spans="1:66" ht="12">
      <c r="A23" s="4">
        <f>COUNTIF(AY23:BM23,"&gt;0")</f>
        <v>3</v>
      </c>
      <c r="B23" s="2">
        <v>22565</v>
      </c>
      <c r="C23" s="3">
        <f>DATEDIF(B23,$C$4,"Y")</f>
        <v>55</v>
      </c>
      <c r="D23" s="1" t="s">
        <v>333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213</v>
      </c>
      <c r="I23" s="1">
        <v>1</v>
      </c>
      <c r="J23" s="1">
        <f>J22+1</f>
        <v>19</v>
      </c>
      <c r="K23" s="1" t="s">
        <v>337</v>
      </c>
      <c r="L23" s="1" t="s">
        <v>193</v>
      </c>
      <c r="N23" s="3">
        <f>IF(M23="",0,(N$4*(101+(1000*LOG(M$4,10))-(1000*LOG(M23,10)))))</f>
        <v>0</v>
      </c>
      <c r="O23" s="4">
        <v>1</v>
      </c>
      <c r="P23" s="3">
        <f>IF(O23="",0,(P$4*(101+(1000*LOG(O$4,10))-(1000*LOG(O23,10)))))</f>
        <v>1578.1212547196624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W23" s="4">
        <v>1</v>
      </c>
      <c r="X23" s="3">
        <f>IF(W23="",0,(X$4*(101+(1000*LOG(W$4,10))-(1000*LOG(W23,10)))))</f>
        <v>1692.064607026499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C23" s="4">
        <v>5</v>
      </c>
      <c r="AD23" s="3">
        <f>IF(AC23="",0,(AD$4*(101+(1000*LOG(AC$4,10))-(1000*LOG(AC23,10)))))</f>
        <v>1025.2792860618815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4295.465147808043</v>
      </c>
      <c r="AT23" s="6">
        <f>BN23</f>
        <v>4295.465147808043</v>
      </c>
      <c r="AU23" s="12" t="s">
        <v>523</v>
      </c>
      <c r="AV23" s="3">
        <f>IF(AU23="*",AT23*0.05,0)</f>
        <v>214.77325739040216</v>
      </c>
      <c r="AW23" s="7">
        <f>AT23+AV23</f>
        <v>4510.238405198445</v>
      </c>
      <c r="AX23" s="4" t="s">
        <v>27</v>
      </c>
      <c r="AY23" s="3">
        <f>N23</f>
        <v>0</v>
      </c>
      <c r="AZ23" s="3">
        <f>P23</f>
        <v>1578.1212547196624</v>
      </c>
      <c r="BA23" s="3">
        <f>R23</f>
        <v>0</v>
      </c>
      <c r="BB23" s="3">
        <f>T23</f>
        <v>0</v>
      </c>
      <c r="BC23" s="3">
        <f>V23</f>
        <v>0</v>
      </c>
      <c r="BD23" s="3">
        <f>X23</f>
        <v>1692.064607026499</v>
      </c>
      <c r="BE23" s="3">
        <f>Z23</f>
        <v>0</v>
      </c>
      <c r="BF23" s="3">
        <f>AB23</f>
        <v>0</v>
      </c>
      <c r="BG23" s="3">
        <f>AD23</f>
        <v>1025.2792860618815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4295.465147808043</v>
      </c>
    </row>
    <row r="24" spans="1:66" ht="12">
      <c r="A24" s="4">
        <f>COUNTIF(AY24:BM24,"&gt;0")</f>
        <v>3</v>
      </c>
      <c r="B24" s="2">
        <v>23958</v>
      </c>
      <c r="C24" s="3">
        <f>DATEDIF(B24,$C$4,"Y")</f>
        <v>51</v>
      </c>
      <c r="D24" s="1" t="s">
        <v>333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213</v>
      </c>
      <c r="I24" s="1">
        <v>1</v>
      </c>
      <c r="J24" s="1">
        <f>J23+1</f>
        <v>20</v>
      </c>
      <c r="K24" s="1" t="s">
        <v>347</v>
      </c>
      <c r="L24" s="1" t="s">
        <v>348</v>
      </c>
      <c r="N24" s="3">
        <f>IF(M24="",0,(N$4*(101+(1000*LOG(M$4,10))-(1000*LOG(M24,10)))))</f>
        <v>0</v>
      </c>
      <c r="O24" s="4">
        <v>4</v>
      </c>
      <c r="P24" s="3">
        <f>IF(O24="",0,(P$4*(101+(1000*LOG(O$4,10))-(1000*LOG(O24,10)))))</f>
        <v>976.0612633917001</v>
      </c>
      <c r="R24" s="5">
        <f>IF(Q24="",0,(R$4*(101+(1000*LOG(Q$4,10))-(1000*LOG(Q24,10)))))</f>
        <v>0</v>
      </c>
      <c r="T24" s="3">
        <f>IF(S24="",0,(T$4*(101+(1000*LOG(S$4,10))-(1000*LOG(S24,10)))))</f>
        <v>0</v>
      </c>
      <c r="V24" s="3">
        <f>IF(U24="",0,(V$4*(101+(1000*LOG(U$4,10))-(1000*LOG(U24,10)))))</f>
        <v>0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A24" s="4">
        <v>4</v>
      </c>
      <c r="AB24" s="3">
        <f>IF(AA24="",0,(AB$4*(101+(1000*LOG(AA$4,10))-(1000*LOG(AA24,10)))))</f>
        <v>675.0312677277188</v>
      </c>
      <c r="AC24" s="4">
        <v>4</v>
      </c>
      <c r="AD24" s="3">
        <f>IF(AC24="",0,(AD$4*(101+(1000*LOG(AC$4,10))-(1000*LOG(AC24,10)))))</f>
        <v>1122.189299069938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2773.2818301893567</v>
      </c>
      <c r="AT24" s="6">
        <f>BN24</f>
        <v>2773.2818301893567</v>
      </c>
      <c r="AU24" s="12" t="s">
        <v>523</v>
      </c>
      <c r="AV24" s="3">
        <f>IF(AU24="*",AT24*0.05,0)</f>
        <v>138.66409150946785</v>
      </c>
      <c r="AW24" s="7">
        <f>AT24+AV24</f>
        <v>2911.9459216988243</v>
      </c>
      <c r="AX24" s="4" t="s">
        <v>27</v>
      </c>
      <c r="AY24" s="3">
        <f>N24</f>
        <v>0</v>
      </c>
      <c r="AZ24" s="3">
        <f>P24</f>
        <v>976.0612633917001</v>
      </c>
      <c r="BA24" s="3">
        <f>R24</f>
        <v>0</v>
      </c>
      <c r="BB24" s="3">
        <f>T24</f>
        <v>0</v>
      </c>
      <c r="BC24" s="3">
        <f>V24</f>
        <v>0</v>
      </c>
      <c r="BD24" s="3">
        <f>X24</f>
        <v>0</v>
      </c>
      <c r="BE24" s="3">
        <f>Z24</f>
        <v>0</v>
      </c>
      <c r="BF24" s="3">
        <f>AB24</f>
        <v>675.0312677277188</v>
      </c>
      <c r="BG24" s="3">
        <f>AD24</f>
        <v>1122.189299069938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2773.2818301893567</v>
      </c>
    </row>
    <row r="25" spans="1:66" ht="12">
      <c r="A25" s="4">
        <f>COUNTIF(AY25:BM25,"&gt;0")</f>
        <v>3</v>
      </c>
      <c r="B25" s="2">
        <v>25290</v>
      </c>
      <c r="C25" s="3">
        <f>DATEDIF(B25,$C$4,"Y")</f>
        <v>48</v>
      </c>
      <c r="D25" s="1" t="s">
        <v>297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512</v>
      </c>
      <c r="I25" s="1">
        <v>2</v>
      </c>
      <c r="J25" s="1">
        <f>J24+1</f>
        <v>21</v>
      </c>
      <c r="K25" s="1" t="s">
        <v>87</v>
      </c>
      <c r="L25" s="1" t="s">
        <v>296</v>
      </c>
      <c r="M25" s="4">
        <v>8</v>
      </c>
      <c r="N25" s="3">
        <f>IF(M25="",0,(N$4*(101+(1000*LOG(M$4,10))-(1000*LOG(M25,10)))))</f>
        <v>476.6636139608855</v>
      </c>
      <c r="P25" s="3">
        <f>IF(O25="",0,(P$4*(101+(1000*LOG(O$4,10))-(1000*LOG(O25,10)))))</f>
        <v>0</v>
      </c>
      <c r="Q25" s="4">
        <v>3</v>
      </c>
      <c r="R25" s="5">
        <f>IF(Q25="",0,(R$4*(101+(1000*LOG(Q$4,10))-(1000*LOG(Q25,10)))))</f>
        <v>1004.0899869919435</v>
      </c>
      <c r="S25" s="4">
        <v>17</v>
      </c>
      <c r="T25" s="3">
        <f>IF(S25="",0,(T$4*(101+(1000*LOG(S$4,10))-(1000*LOG(S25,10)))))</f>
        <v>285.52442659254416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1766.278027545373</v>
      </c>
      <c r="AT25" s="6">
        <f>BN25</f>
        <v>1766.278027545373</v>
      </c>
      <c r="AU25" s="9"/>
      <c r="AV25" s="3">
        <f>IF(AU25="*",AT25*0.05,0)</f>
        <v>0</v>
      </c>
      <c r="AW25" s="7">
        <f>AT25+AV25</f>
        <v>1766.278027545373</v>
      </c>
      <c r="AX25" s="4" t="s">
        <v>27</v>
      </c>
      <c r="AY25" s="3">
        <f>N25</f>
        <v>476.6636139608855</v>
      </c>
      <c r="AZ25" s="3">
        <f>P25</f>
        <v>0</v>
      </c>
      <c r="BA25" s="3">
        <f>R25</f>
        <v>1004.0899869919435</v>
      </c>
      <c r="BB25" s="3">
        <f>T25</f>
        <v>285.52442659254416</v>
      </c>
      <c r="BC25" s="3">
        <f>V25</f>
        <v>0</v>
      </c>
      <c r="BD25" s="3">
        <f>X25</f>
        <v>0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1766.278027545373</v>
      </c>
    </row>
    <row r="26" spans="1:66" ht="12">
      <c r="A26" s="4">
        <f>COUNTIF(AY26:BM26,"&gt;0")</f>
        <v>3</v>
      </c>
      <c r="B26" s="2">
        <v>16955</v>
      </c>
      <c r="C26" s="3">
        <f>DATEDIF(B26,$C$4,"Y")</f>
        <v>71</v>
      </c>
      <c r="D26" s="1" t="s">
        <v>333</v>
      </c>
      <c r="E26" s="1" t="str">
        <f>IF(C26&lt;46,"YES","NO")</f>
        <v>NO</v>
      </c>
      <c r="F26" s="1" t="str">
        <f>IF(AND(C26&gt;45,C26&lt;66),"YES","NO")</f>
        <v>NO</v>
      </c>
      <c r="G26" s="1" t="str">
        <f>IF(AND(C26&gt;65,C26&lt;100),"YES","NO")</f>
        <v>YES</v>
      </c>
      <c r="H26" s="1" t="s">
        <v>213</v>
      </c>
      <c r="I26" s="1">
        <v>1</v>
      </c>
      <c r="J26" s="1">
        <f>J25+1</f>
        <v>22</v>
      </c>
      <c r="K26" s="1" t="s">
        <v>289</v>
      </c>
      <c r="L26" s="1" t="s">
        <v>341</v>
      </c>
      <c r="N26" s="3">
        <f>IF(M26="",0,(N$4*(101+(1000*LOG(M$4,10))-(1000*LOG(M26,10)))))</f>
        <v>0</v>
      </c>
      <c r="O26" s="4">
        <v>17</v>
      </c>
      <c r="P26" s="3">
        <f>IF(O26="",0,(P$4*(101+(1000*LOG(O$4,10))-(1000*LOG(O26,10)))))</f>
        <v>347.6723333413886</v>
      </c>
      <c r="R26" s="5">
        <f>IF(Q26="",0,(R$4*(101+(1000*LOG(Q$4,10))-(1000*LOG(Q26,10)))))</f>
        <v>0</v>
      </c>
      <c r="S26" s="4">
        <v>5</v>
      </c>
      <c r="T26" s="3">
        <f>IF(S26="",0,(T$4*(101+(1000*LOG(S$4,10))-(1000*LOG(S26,10)))))</f>
        <v>817.0033436347992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C26" s="4">
        <v>20</v>
      </c>
      <c r="AD26" s="3">
        <f>IF(AC26="",0,(AD$4*(101+(1000*LOG(AC$4,10))-(1000*LOG(AC26,10)))))</f>
        <v>423.21929473391924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1587.894971710107</v>
      </c>
      <c r="AT26" s="6">
        <f>BN26</f>
        <v>1587.894971710107</v>
      </c>
      <c r="AU26" s="4" t="s">
        <v>523</v>
      </c>
      <c r="AV26" s="3">
        <f>IF(AU26="*",AT26*0.05,0)</f>
        <v>79.39474858550535</v>
      </c>
      <c r="AW26" s="7">
        <f>AT26+AV26</f>
        <v>1667.2897202956124</v>
      </c>
      <c r="AX26" s="4" t="s">
        <v>27</v>
      </c>
      <c r="AY26" s="3">
        <f>N26</f>
        <v>0</v>
      </c>
      <c r="AZ26" s="3">
        <f>P26</f>
        <v>347.6723333413886</v>
      </c>
      <c r="BA26" s="3">
        <f>R26</f>
        <v>0</v>
      </c>
      <c r="BB26" s="3">
        <f>T26</f>
        <v>817.0033436347992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423.21929473391924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1587.894971710107</v>
      </c>
    </row>
    <row r="27" spans="1:66" ht="12">
      <c r="A27" s="4">
        <f>COUNTIF(AY27:BM27,"&gt;0")</f>
        <v>3</v>
      </c>
      <c r="B27" s="2">
        <v>19405</v>
      </c>
      <c r="C27" s="3">
        <f>DATEDIF(B27,$C$4,"Y")</f>
        <v>64</v>
      </c>
      <c r="D27" s="1" t="s">
        <v>214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34</v>
      </c>
      <c r="I27" s="1">
        <v>2</v>
      </c>
      <c r="J27" s="1">
        <f>J26+1</f>
        <v>23</v>
      </c>
      <c r="K27" s="1" t="s">
        <v>365</v>
      </c>
      <c r="L27" s="1" t="s">
        <v>366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Q27" s="4">
        <v>10</v>
      </c>
      <c r="R27" s="5">
        <f>IF(Q27="",0,(R$4*(101+(1000*LOG(Q$4,10))-(1000*LOG(Q27,10)))))</f>
        <v>481.2112417116059</v>
      </c>
      <c r="T27" s="3">
        <f>IF(S27="",0,(T$4*(101+(1000*LOG(S$4,10))-(1000*LOG(S27,10)))))</f>
        <v>0</v>
      </c>
      <c r="V27" s="3">
        <f>IF(U27="",0,(V$4*(101+(1000*LOG(U$4,10))-(1000*LOG(U27,10)))))</f>
        <v>0</v>
      </c>
      <c r="X27" s="3">
        <f>IF(W27="",0,(X$4*(101+(1000*LOG(W$4,10))-(1000*LOG(W27,10)))))</f>
        <v>0</v>
      </c>
      <c r="Y27" s="4">
        <v>7</v>
      </c>
      <c r="Z27" s="3">
        <f>IF(Y27="",0,(Z$4*(101+(1000*LOG(Y$4,10))-(1000*LOG(Y27,10)))))</f>
        <v>297.29464514396807</v>
      </c>
      <c r="AB27" s="3">
        <f>IF(AA27="",0,(AB$4*(101+(1000*LOG(AA$4,10))-(1000*LOG(AA27,10)))))</f>
        <v>0</v>
      </c>
      <c r="AC27" s="4">
        <v>7</v>
      </c>
      <c r="AD27" s="3">
        <f>IF(AC27="",0,(AD$4*(101+(1000*LOG(AC$4,10))-(1000*LOG(AC27,10)))))</f>
        <v>879.1512503836435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1657.6571372392175</v>
      </c>
      <c r="AT27" s="6">
        <f>BN27</f>
        <v>1657.6571372392173</v>
      </c>
      <c r="AU27" s="9"/>
      <c r="AV27" s="3">
        <f>IF(AU27="*",AT27*0.05,0)</f>
        <v>0</v>
      </c>
      <c r="AW27" s="7">
        <f>AT27+AV27</f>
        <v>1657.6571372392173</v>
      </c>
      <c r="AX27" s="4" t="s">
        <v>27</v>
      </c>
      <c r="AY27" s="3">
        <f>N27</f>
        <v>0</v>
      </c>
      <c r="AZ27" s="3">
        <f>P27</f>
        <v>0</v>
      </c>
      <c r="BA27" s="3">
        <f>R27</f>
        <v>481.2112417116059</v>
      </c>
      <c r="BB27" s="3">
        <f>T27</f>
        <v>0</v>
      </c>
      <c r="BC27" s="3">
        <f>V27</f>
        <v>0</v>
      </c>
      <c r="BD27" s="3">
        <f>X27</f>
        <v>0</v>
      </c>
      <c r="BE27" s="3">
        <f>Z27</f>
        <v>297.29464514396807</v>
      </c>
      <c r="BF27" s="3">
        <f>AB27</f>
        <v>0</v>
      </c>
      <c r="BG27" s="3">
        <f>AD27</f>
        <v>879.1512503836435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1657.6571372392173</v>
      </c>
    </row>
    <row r="28" spans="1:66" ht="12">
      <c r="A28" s="4">
        <f>COUNTIF(AY28:BM28,"&gt;0")</f>
        <v>3</v>
      </c>
      <c r="B28" s="2">
        <v>23763</v>
      </c>
      <c r="C28" s="3">
        <f>DATEDIF(B28,$C$4,"Y")</f>
        <v>52</v>
      </c>
      <c r="D28" s="1" t="s">
        <v>333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34</v>
      </c>
      <c r="I28" s="1">
        <v>2</v>
      </c>
      <c r="J28" s="1">
        <f>J27+1</f>
        <v>24</v>
      </c>
      <c r="K28" s="1" t="s">
        <v>278</v>
      </c>
      <c r="L28" s="1" t="s">
        <v>484</v>
      </c>
      <c r="M28" s="4">
        <v>11</v>
      </c>
      <c r="N28" s="3">
        <f>IF(M28="",0,(N$4*(101+(1000*LOG(M$4,10))-(1000*LOG(M28,10)))))</f>
        <v>338.3609157946041</v>
      </c>
      <c r="P28" s="3">
        <f>IF(O28="",0,(P$4*(101+(1000*LOG(O$4,10))-(1000*LOG(O28,10)))))</f>
        <v>0</v>
      </c>
      <c r="Q28" s="4">
        <v>5</v>
      </c>
      <c r="R28" s="5">
        <f>IF(Q28="",0,(R$4*(101+(1000*LOG(Q$4,10))-(1000*LOG(Q28,10)))))</f>
        <v>782.2412373755872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A28" s="4">
        <v>7</v>
      </c>
      <c r="AB28" s="3">
        <f>IF(AA28="",0,(AB$4*(101+(1000*LOG(AA$4,10))-(1000*LOG(AA28,10)))))</f>
        <v>431.99321904142437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1552.5953722116155</v>
      </c>
      <c r="AT28" s="6">
        <f>BN28</f>
        <v>1552.5953722116158</v>
      </c>
      <c r="AU28" s="4"/>
      <c r="AV28" s="3">
        <f>IF(AU28="*",AT28*0.05,0)</f>
        <v>0</v>
      </c>
      <c r="AW28" s="7">
        <f>AT28+AV28</f>
        <v>1552.5953722116158</v>
      </c>
      <c r="AX28" s="4" t="s">
        <v>27</v>
      </c>
      <c r="AY28" s="3">
        <f>N28</f>
        <v>338.3609157946041</v>
      </c>
      <c r="AZ28" s="3">
        <f>P28</f>
        <v>0</v>
      </c>
      <c r="BA28" s="3">
        <f>R28</f>
        <v>782.2412373755872</v>
      </c>
      <c r="BB28" s="3">
        <f>T28</f>
        <v>0</v>
      </c>
      <c r="BC28" s="3">
        <f>V28</f>
        <v>0</v>
      </c>
      <c r="BD28" s="3">
        <f>X28</f>
        <v>0</v>
      </c>
      <c r="BE28" s="3">
        <f>Z28</f>
        <v>0</v>
      </c>
      <c r="BF28" s="3">
        <f>AB28</f>
        <v>431.99321904142437</v>
      </c>
      <c r="BG28" s="3">
        <f>AD28</f>
        <v>0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1552.5953722116158</v>
      </c>
    </row>
    <row r="29" spans="1:66" ht="12">
      <c r="A29" s="4">
        <f>COUNTIF(AY29:BM29,"&gt;0")</f>
        <v>3</v>
      </c>
      <c r="B29" s="2">
        <v>25208</v>
      </c>
      <c r="C29" s="3">
        <f>DATEDIF(B29,$C$4,"Y")</f>
        <v>48</v>
      </c>
      <c r="D29" s="1" t="s">
        <v>297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513</v>
      </c>
      <c r="I29" s="1">
        <v>2</v>
      </c>
      <c r="J29" s="1">
        <f>J28+1</f>
        <v>25</v>
      </c>
      <c r="K29" s="1" t="s">
        <v>277</v>
      </c>
      <c r="L29" s="1" t="s">
        <v>180</v>
      </c>
      <c r="M29" s="4">
        <v>9</v>
      </c>
      <c r="N29" s="3">
        <f>IF(M29="",0,(N$4*(101+(1000*LOG(M$4,10))-(1000*LOG(M29,10)))))</f>
        <v>425.5110915135041</v>
      </c>
      <c r="P29" s="3">
        <f>IF(O29="",0,(P$4*(101+(1000*LOG(O$4,10))-(1000*LOG(O29,10)))))</f>
        <v>0</v>
      </c>
      <c r="Q29" s="4">
        <v>14</v>
      </c>
      <c r="R29" s="5">
        <f>IF(Q29="",0,(R$4*(101+(1000*LOG(Q$4,10))-(1000*LOG(Q29,10)))))</f>
        <v>335.08320603336824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Y29" s="4">
        <v>5</v>
      </c>
      <c r="Z29" s="3">
        <f>IF(Y29="",0,(Z$4*(101+(1000*LOG(Y$4,10))-(1000*LOG(Y29,10)))))</f>
        <v>443.4226808222061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1204.0169783690785</v>
      </c>
      <c r="AT29" s="6">
        <f>BN29</f>
        <v>1204.0169783690785</v>
      </c>
      <c r="AU29" s="9"/>
      <c r="AV29" s="3">
        <f>IF(AU29="*",AT29*0.05,0)</f>
        <v>0</v>
      </c>
      <c r="AW29" s="7">
        <f>AT29+AV29</f>
        <v>1204.0169783690785</v>
      </c>
      <c r="AX29" s="4" t="s">
        <v>27</v>
      </c>
      <c r="AY29" s="3">
        <f>N29</f>
        <v>425.5110915135041</v>
      </c>
      <c r="AZ29" s="3">
        <f>P29</f>
        <v>0</v>
      </c>
      <c r="BA29" s="3">
        <f>R29</f>
        <v>335.08320603336824</v>
      </c>
      <c r="BB29" s="3">
        <f>T29</f>
        <v>0</v>
      </c>
      <c r="BC29" s="3">
        <f>V29</f>
        <v>0</v>
      </c>
      <c r="BD29" s="3">
        <f>X29</f>
        <v>0</v>
      </c>
      <c r="BE29" s="3">
        <f>Z29</f>
        <v>443.4226808222061</v>
      </c>
      <c r="BF29" s="3">
        <f>AB29</f>
        <v>0</v>
      </c>
      <c r="BG29" s="3">
        <f>AD29</f>
        <v>0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1204.0169783690785</v>
      </c>
    </row>
    <row r="30" spans="1:66" ht="12">
      <c r="A30" s="4">
        <f>COUNTIF(AY30:BM30,"&gt;0")</f>
        <v>3</v>
      </c>
      <c r="B30" s="2">
        <v>18415</v>
      </c>
      <c r="C30" s="3">
        <f>DATEDIF(B30,$C$4,"Y")</f>
        <v>67</v>
      </c>
      <c r="D30" s="1" t="s">
        <v>333</v>
      </c>
      <c r="E30" s="1" t="str">
        <f>IF(C30&lt;46,"YES","NO")</f>
        <v>NO</v>
      </c>
      <c r="F30" s="1" t="str">
        <f>IF(AND(C30&gt;45,C30&lt;66),"YES","NO")</f>
        <v>NO</v>
      </c>
      <c r="G30" s="1" t="str">
        <f>IF(AND(C30&gt;65,C30&lt;100),"YES","NO")</f>
        <v>YES</v>
      </c>
      <c r="H30" s="1" t="s">
        <v>213</v>
      </c>
      <c r="I30" s="1">
        <v>1</v>
      </c>
      <c r="J30" s="1">
        <f>J29+1</f>
        <v>26</v>
      </c>
      <c r="K30" s="1" t="s">
        <v>475</v>
      </c>
      <c r="L30" s="1" t="s">
        <v>288</v>
      </c>
      <c r="N30" s="3">
        <f>IF(M30="",0,(N$4*(101+(1000*LOG(M$4,10))-(1000*LOG(M30,10)))))</f>
        <v>0</v>
      </c>
      <c r="O30" s="4">
        <v>26</v>
      </c>
      <c r="P30" s="3">
        <f>IF(O30="",0,(P$4*(101+(1000*LOG(O$4,10))-(1000*LOG(O30,10)))))</f>
        <v>163.14790674884443</v>
      </c>
      <c r="R30" s="5">
        <f>IF(Q30="",0,(R$4*(101+(1000*LOG(Q$4,10))-(1000*LOG(Q30,10)))))</f>
        <v>0</v>
      </c>
      <c r="T30" s="3">
        <f>IF(S30="",0,(T$4*(101+(1000*LOG(S$4,10))-(1000*LOG(S30,10)))))</f>
        <v>0</v>
      </c>
      <c r="V30" s="3">
        <f>IF(U30="",0,(V$4*(101+(1000*LOG(U$4,10))-(1000*LOG(U30,10)))))</f>
        <v>0</v>
      </c>
      <c r="W30" s="4">
        <v>24</v>
      </c>
      <c r="X30" s="3">
        <f>IF(W30="",0,(X$4*(101+(1000*LOG(W$4,10))-(1000*LOG(W30,10)))))</f>
        <v>311.85336531489315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C30" s="4">
        <v>13</v>
      </c>
      <c r="AD30" s="3">
        <f>IF(AC30="",0,(AD$4*(101+(1000*LOG(AC$4,10))-(1000*LOG(AC30,10)))))</f>
        <v>610.3059380910636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1085.3072101548012</v>
      </c>
      <c r="AT30" s="6">
        <f>BN30</f>
        <v>1085.3072101548012</v>
      </c>
      <c r="AU30" s="12" t="s">
        <v>523</v>
      </c>
      <c r="AV30" s="3">
        <f>IF(AU30="*",AT30*0.05,0)</f>
        <v>54.26536050774006</v>
      </c>
      <c r="AW30" s="7">
        <f>AT30+AV30</f>
        <v>1139.5725706625412</v>
      </c>
      <c r="AX30" s="4" t="s">
        <v>27</v>
      </c>
      <c r="AY30" s="3">
        <f>N30</f>
        <v>0</v>
      </c>
      <c r="AZ30" s="3">
        <f>P30</f>
        <v>163.14790674884443</v>
      </c>
      <c r="BA30" s="3">
        <f>R30</f>
        <v>0</v>
      </c>
      <c r="BB30" s="3">
        <f>T30</f>
        <v>0</v>
      </c>
      <c r="BC30" s="3">
        <f>V30</f>
        <v>0</v>
      </c>
      <c r="BD30" s="3">
        <f>X30</f>
        <v>311.85336531489315</v>
      </c>
      <c r="BE30" s="3">
        <f>Z30</f>
        <v>0</v>
      </c>
      <c r="BF30" s="3">
        <f>AB30</f>
        <v>0</v>
      </c>
      <c r="BG30" s="3">
        <f>AD30</f>
        <v>610.3059380910636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1085.3072101548012</v>
      </c>
    </row>
    <row r="31" spans="1:66" ht="12">
      <c r="A31" s="4">
        <f>COUNTIF(AY31:BM31,"&gt;0")</f>
        <v>3</v>
      </c>
      <c r="B31" s="2">
        <v>21349</v>
      </c>
      <c r="C31" s="3">
        <f>DATEDIF(B31,$C$4,"Y")</f>
        <v>59</v>
      </c>
      <c r="D31" s="1" t="s">
        <v>333</v>
      </c>
      <c r="E31" s="1" t="str">
        <f>IF(C31&lt;46,"YES","NO")</f>
        <v>NO</v>
      </c>
      <c r="F31" s="1" t="str">
        <f>IF(AND(C31&gt;45,C31&lt;66),"YES","NO")</f>
        <v>YES</v>
      </c>
      <c r="G31" s="1" t="str">
        <f>IF(AND(C31&gt;65,C31&lt;100),"YES","NO")</f>
        <v>NO</v>
      </c>
      <c r="H31" s="1" t="s">
        <v>429</v>
      </c>
      <c r="I31" s="1">
        <v>2</v>
      </c>
      <c r="J31" s="1">
        <f>J30+1</f>
        <v>27</v>
      </c>
      <c r="K31" s="1" t="s">
        <v>176</v>
      </c>
      <c r="L31" s="1" t="s">
        <v>442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R31" s="5">
        <f>IF(Q31="",0,(R$4*(101+(1000*LOG(Q$4,10))-(1000*LOG(Q31,10)))))</f>
        <v>0</v>
      </c>
      <c r="S31" s="4">
        <v>13</v>
      </c>
      <c r="T31" s="3">
        <f>IF(S31="",0,(T$4*(101+(1000*LOG(S$4,10))-(1000*LOG(S31,10)))))</f>
        <v>402.02999566398125</v>
      </c>
      <c r="U31" s="4">
        <v>12</v>
      </c>
      <c r="V31" s="3">
        <f>IF(U31="",0,(V$4*(101+(1000*LOG(U$4,10))-(1000*LOG(U31,10)))))</f>
        <v>364.2414347745814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C31" s="4">
        <v>26</v>
      </c>
      <c r="AD31" s="3">
        <f>IF(AC31="",0,(AD$4*(101+(1000*LOG(AC$4,10))-(1000*LOG(AC31,10)))))</f>
        <v>309.2759424270823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1075.547372865645</v>
      </c>
      <c r="AT31" s="6">
        <f>BN31</f>
        <v>1075.547372865645</v>
      </c>
      <c r="AU31" s="9" t="s">
        <v>523</v>
      </c>
      <c r="AV31" s="3">
        <f>IF(AU31="*",AT31*0.05,0)</f>
        <v>53.77736864328225</v>
      </c>
      <c r="AW31" s="7">
        <f>AT31+AV31</f>
        <v>1129.3247415089272</v>
      </c>
      <c r="AX31" s="4" t="s">
        <v>27</v>
      </c>
      <c r="AY31" s="3">
        <f>N31</f>
        <v>0</v>
      </c>
      <c r="AZ31" s="3">
        <f>P31</f>
        <v>0</v>
      </c>
      <c r="BA31" s="3">
        <f>R31</f>
        <v>0</v>
      </c>
      <c r="BB31" s="3">
        <f>T31</f>
        <v>402.02999566398125</v>
      </c>
      <c r="BC31" s="3">
        <f>V31</f>
        <v>364.2414347745814</v>
      </c>
      <c r="BD31" s="3">
        <f>X31</f>
        <v>0</v>
      </c>
      <c r="BE31" s="3">
        <f>Z31</f>
        <v>0</v>
      </c>
      <c r="BF31" s="3">
        <f>AB31</f>
        <v>0</v>
      </c>
      <c r="BG31" s="3">
        <f>AD31</f>
        <v>309.2759424270823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1075.547372865645</v>
      </c>
    </row>
    <row r="32" spans="1:66" ht="12">
      <c r="A32" s="4">
        <f>COUNTIF(AY32:BM32,"&gt;0")</f>
        <v>3</v>
      </c>
      <c r="B32" s="2">
        <v>19830</v>
      </c>
      <c r="C32" s="3">
        <f>DATEDIF(B32,$C$4,"Y")</f>
        <v>63</v>
      </c>
      <c r="D32" s="1" t="s">
        <v>333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429</v>
      </c>
      <c r="I32" s="1">
        <v>2</v>
      </c>
      <c r="J32" s="1">
        <f>J31+1</f>
        <v>28</v>
      </c>
      <c r="K32" s="1" t="s">
        <v>195</v>
      </c>
      <c r="L32" s="1" t="s">
        <v>86</v>
      </c>
      <c r="N32" s="3">
        <f>IF(M32="",0,(N$4*(101+(1000*LOG(M$4,10))-(1000*LOG(M32,10)))))</f>
        <v>0</v>
      </c>
      <c r="P32" s="3">
        <f>IF(O32="",0,(P$4*(101+(1000*LOG(O$4,10))-(1000*LOG(O32,10)))))</f>
        <v>0</v>
      </c>
      <c r="Q32" s="4">
        <v>18</v>
      </c>
      <c r="R32" s="5">
        <f>IF(Q32="",0,(R$4*(101+(1000*LOG(Q$4,10))-(1000*LOG(Q32,10)))))</f>
        <v>225.93873660830013</v>
      </c>
      <c r="S32" s="4">
        <v>10</v>
      </c>
      <c r="T32" s="3">
        <f>IF(S32="",0,(T$4*(101+(1000*LOG(S$4,10))-(1000*LOG(S32,10)))))</f>
        <v>515.9733479708179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C32" s="4">
        <v>25</v>
      </c>
      <c r="AD32" s="3">
        <f>IF(AC32="",0,(AD$4*(101+(1000*LOG(AC$4,10))-(1000*LOG(AC32,10)))))</f>
        <v>326.3092817258628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1068.2213663049808</v>
      </c>
      <c r="AT32" s="6">
        <f>BN32</f>
        <v>1068.2213663049808</v>
      </c>
      <c r="AU32" s="9"/>
      <c r="AV32" s="3">
        <f>IF(AU32="*",AT32*0.05,0)</f>
        <v>0</v>
      </c>
      <c r="AW32" s="7">
        <f>AT32+AV32</f>
        <v>1068.2213663049808</v>
      </c>
      <c r="AX32" s="4" t="s">
        <v>27</v>
      </c>
      <c r="AY32" s="3">
        <f>N32</f>
        <v>0</v>
      </c>
      <c r="AZ32" s="3">
        <f>P32</f>
        <v>0</v>
      </c>
      <c r="BA32" s="3">
        <f>R32</f>
        <v>225.93873660830013</v>
      </c>
      <c r="BB32" s="3">
        <f>T32</f>
        <v>515.9733479708179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326.3092817258628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1068.2213663049808</v>
      </c>
    </row>
    <row r="33" spans="1:66" ht="12">
      <c r="A33" s="4">
        <f>COUNTIF(AY33:BM33,"&gt;0")</f>
        <v>3</v>
      </c>
      <c r="B33" s="2">
        <v>16224</v>
      </c>
      <c r="C33" s="3">
        <f>DATEDIF(B33,$C$4,"Y")</f>
        <v>73</v>
      </c>
      <c r="D33" s="12" t="s">
        <v>521</v>
      </c>
      <c r="E33" s="1" t="str">
        <f>IF(C33&lt;46,"YES","NO")</f>
        <v>NO</v>
      </c>
      <c r="F33" s="1" t="str">
        <f>IF(AND(C33&gt;45,C33&lt;66),"YES","NO")</f>
        <v>NO</v>
      </c>
      <c r="G33" s="1" t="str">
        <f>IF(AND(C33&gt;65,C33&lt;100),"YES","NO")</f>
        <v>YES</v>
      </c>
      <c r="H33" s="12" t="s">
        <v>292</v>
      </c>
      <c r="I33" s="1">
        <v>2</v>
      </c>
      <c r="J33" s="1">
        <f>J32+1</f>
        <v>29</v>
      </c>
      <c r="K33" s="1" t="s">
        <v>535</v>
      </c>
      <c r="L33" s="12" t="s">
        <v>539</v>
      </c>
      <c r="N33" s="3">
        <f>IF(M33="",0,(N$4*(101+(1000*LOG(M$4,10))-(1000*LOG(M33,10)))))</f>
        <v>0</v>
      </c>
      <c r="P33" s="3">
        <f>IF(O33="",0,(P$4*(101+(1000*LOG(O$4,10))-(1000*LOG(O33,10)))))</f>
        <v>0</v>
      </c>
      <c r="Q33" s="4">
        <v>13</v>
      </c>
      <c r="R33" s="5">
        <f>IF(Q33="",0,(R$4*(101+(1000*LOG(Q$4,10))-(1000*LOG(Q33,10)))))</f>
        <v>367.2678894047692</v>
      </c>
      <c r="T33" s="3">
        <f>IF(S33="",0,(T$4*(101+(1000*LOG(S$4,10))-(1000*LOG(S33,10)))))</f>
        <v>0</v>
      </c>
      <c r="U33" s="4">
        <v>11</v>
      </c>
      <c r="V33" s="3">
        <f>IF(U33="",0,(V$4*(101+(1000*LOG(U$4,10))-(1000*LOG(U33,10)))))</f>
        <v>402.02999566398125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C33" s="4">
        <v>33</v>
      </c>
      <c r="AD33" s="3">
        <f>IF(AC33="",0,(AD$4*(101+(1000*LOG(AC$4,10))-(1000*LOG(AC33,10)))))</f>
        <v>205.73535052001307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975.0332355887635</v>
      </c>
      <c r="AT33" s="6">
        <f>BN33</f>
        <v>975.0332355887635</v>
      </c>
      <c r="AU33" s="9" t="s">
        <v>523</v>
      </c>
      <c r="AV33" s="3">
        <f>IF(AU33="*",AT33*0.05,0)</f>
        <v>48.75166177943818</v>
      </c>
      <c r="AW33" s="7">
        <f>AT33+AV33</f>
        <v>1023.7848973682018</v>
      </c>
      <c r="AX33" s="26" t="s">
        <v>27</v>
      </c>
      <c r="AY33" s="3">
        <f>N33</f>
        <v>0</v>
      </c>
      <c r="AZ33" s="3">
        <f>P33</f>
        <v>0</v>
      </c>
      <c r="BA33" s="3">
        <f>R33</f>
        <v>367.2678894047692</v>
      </c>
      <c r="BB33" s="3">
        <f>T33</f>
        <v>0</v>
      </c>
      <c r="BC33" s="3">
        <f>V33</f>
        <v>402.02999566398125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205.73535052001307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975.0332355887635</v>
      </c>
    </row>
    <row r="34" spans="1:68" ht="12">
      <c r="A34" s="27">
        <f>COUNTIF(AY34:BM34,"&gt;0")</f>
        <v>3</v>
      </c>
      <c r="B34" s="28">
        <v>1</v>
      </c>
      <c r="C34" s="29">
        <f>DATEDIF(B34,$C$4,"Y")</f>
        <v>117</v>
      </c>
      <c r="D34" s="30" t="s">
        <v>521</v>
      </c>
      <c r="E34" s="30" t="str">
        <f>IF(C34&lt;46,"YES","NO")</f>
        <v>NO</v>
      </c>
      <c r="F34" s="30" t="str">
        <f>IF(AND(C34&gt;45,C34&lt;66),"YES","NO")</f>
        <v>NO</v>
      </c>
      <c r="G34" s="30" t="str">
        <f>IF(AND(C34&gt;65,C34&lt;100),"YES","NO")</f>
        <v>NO</v>
      </c>
      <c r="H34" s="30"/>
      <c r="I34" s="30"/>
      <c r="J34" s="30">
        <f>J33+1</f>
        <v>30</v>
      </c>
      <c r="K34" s="30" t="s">
        <v>570</v>
      </c>
      <c r="L34" s="30" t="s">
        <v>577</v>
      </c>
      <c r="M34" s="27"/>
      <c r="N34" s="29">
        <f>IF(M34="",0,(N$4*(101+(1000*LOG(M$4,10))-(1000*LOG(M34,10)))))</f>
        <v>0</v>
      </c>
      <c r="O34" s="27">
        <v>18</v>
      </c>
      <c r="P34" s="29">
        <f>IF(O34="",0,(P$4*(101+(1000*LOG(O$4,10))-(1000*LOG(O34,10)))))</f>
        <v>322.8487496163566</v>
      </c>
      <c r="Q34" s="27"/>
      <c r="R34" s="31">
        <f>IF(Q34="",0,(R$4*(101+(1000*LOG(Q$4,10))-(1000*LOG(Q34,10)))))</f>
        <v>0</v>
      </c>
      <c r="S34" s="27"/>
      <c r="T34" s="29">
        <f>IF(S34="",0,(T$4*(101+(1000*LOG(S$4,10))-(1000*LOG(S34,10)))))</f>
        <v>0</v>
      </c>
      <c r="U34" s="27"/>
      <c r="V34" s="29">
        <f>IF(U34="",0,(V$4*(101+(1000*LOG(U$4,10))-(1000*LOG(U34,10)))))</f>
        <v>0</v>
      </c>
      <c r="W34" s="27">
        <v>30</v>
      </c>
      <c r="X34" s="29">
        <f>IF(W34="",0,(X$4*(101+(1000*LOG(W$4,10))-(1000*LOG(W34,10)))))</f>
        <v>214.9433523068367</v>
      </c>
      <c r="Y34" s="27"/>
      <c r="Z34" s="29">
        <f>IF(Y34="",0,(Z$4*(101+(1000*LOG(Y$4,10))-(1000*LOG(Y34,10)))))</f>
        <v>0</v>
      </c>
      <c r="AA34" s="27"/>
      <c r="AB34" s="29">
        <f>IF(AA34="",0,(AB$4*(101+(1000*LOG(AA$4,10))-(1000*LOG(AA34,10)))))</f>
        <v>0</v>
      </c>
      <c r="AC34" s="27">
        <v>28</v>
      </c>
      <c r="AD34" s="29">
        <f>IF(AC34="",0,(AD$4*(101+(1000*LOG(AC$4,10))-(1000*LOG(AC34,10)))))</f>
        <v>277.09125905568135</v>
      </c>
      <c r="AE34" s="27"/>
      <c r="AF34" s="29">
        <f>IF(AE34="",0,(AF$4*(101+(1000*LOG(AE$4,10))-(1000*LOG(AE34,10)))))</f>
        <v>0</v>
      </c>
      <c r="AG34" s="27"/>
      <c r="AH34" s="29">
        <f>IF(AG34="",0,(AH$4*(101+(1000*LOG(AG$4,10))-(1000*LOG(AG34,10)))))</f>
        <v>0</v>
      </c>
      <c r="AI34" s="27"/>
      <c r="AJ34" s="29">
        <f>IF(AI34="",0,(AJ$4*(101+(1000*LOG(AI$4,10))-(1000*LOG(AI34,10)))))</f>
        <v>0</v>
      </c>
      <c r="AK34" s="27"/>
      <c r="AL34" s="29">
        <f>IF(AK34="",0,(AL$4*(101+(1000*LOG(AK$4,10))-(1000*LOG(AK34,10)))))</f>
        <v>0</v>
      </c>
      <c r="AM34" s="27"/>
      <c r="AN34" s="29">
        <f>IF(AM34="",0,(AN$4*(101+(1000*LOG(AM$4,10))-(1000*LOG(AM34,10)))))</f>
        <v>0</v>
      </c>
      <c r="AO34" s="27"/>
      <c r="AP34" s="29">
        <f>IF(AO34="",0,(AP$4*(101+(1000*LOG(AO$4,10))-(1000*LOG(AO34,10)))))</f>
        <v>0</v>
      </c>
      <c r="AQ34" s="29"/>
      <c r="AR34" s="29">
        <f>IF(AQ34="",0,(AR$4*(101+(1000*LOG(AQ$4,10))-(1000*LOG(AQ34,10)))))</f>
        <v>0</v>
      </c>
      <c r="AS34" s="29">
        <f>N34+P34+R34+T34+V34+X34+Z34+AB34+AD34+AF34+AH34+AJ34+AL34+AN34+AP34</f>
        <v>814.8833609788746</v>
      </c>
      <c r="AT34" s="32">
        <f>BN34</f>
        <v>814.8833609788746</v>
      </c>
      <c r="AU34" s="27"/>
      <c r="AV34" s="29">
        <f>IF(AU34="*",AT34*0.05,0)</f>
        <v>0</v>
      </c>
      <c r="AW34" s="33">
        <f>AT34+AV34</f>
        <v>814.8833609788746</v>
      </c>
      <c r="AX34" s="27" t="s">
        <v>524</v>
      </c>
      <c r="AY34" s="29">
        <f>N34</f>
        <v>0</v>
      </c>
      <c r="AZ34" s="29">
        <f>P34</f>
        <v>322.8487496163566</v>
      </c>
      <c r="BA34" s="29">
        <f>R34</f>
        <v>0</v>
      </c>
      <c r="BB34" s="29">
        <f>T34</f>
        <v>0</v>
      </c>
      <c r="BC34" s="29">
        <f>V34</f>
        <v>0</v>
      </c>
      <c r="BD34" s="29">
        <f>X34</f>
        <v>214.9433523068367</v>
      </c>
      <c r="BE34" s="29">
        <f>Z34</f>
        <v>0</v>
      </c>
      <c r="BF34" s="29">
        <f>AB34</f>
        <v>0</v>
      </c>
      <c r="BG34" s="29">
        <f>AD34</f>
        <v>277.09125905568135</v>
      </c>
      <c r="BH34" s="29">
        <f>AF34</f>
        <v>0</v>
      </c>
      <c r="BI34" s="29">
        <f>AH34</f>
        <v>0</v>
      </c>
      <c r="BJ34" s="29">
        <f>AJ34</f>
        <v>0</v>
      </c>
      <c r="BK34" s="29">
        <f>AL34</f>
        <v>0</v>
      </c>
      <c r="BL34" s="29">
        <f>AN34</f>
        <v>0</v>
      </c>
      <c r="BM34" s="29">
        <f>AP34</f>
        <v>0</v>
      </c>
      <c r="BN34" s="34">
        <f>(LARGE(AY34:BM34,1))+(LARGE(AY34:BM34,2))+(LARGE(AY34:BM34,3))+(LARGE(AY34:BM34,4))+(LARGE(AY34:BM34,5))</f>
        <v>814.8833609788746</v>
      </c>
      <c r="BO34" s="27"/>
      <c r="BP34" s="27"/>
    </row>
    <row r="35" spans="1:66" ht="12">
      <c r="A35" s="4">
        <f>COUNTIF(AY35:BM35,"&gt;0")</f>
        <v>3</v>
      </c>
      <c r="B35" s="2">
        <v>20705</v>
      </c>
      <c r="C35" s="3">
        <f>DATEDIF(B35,$C$4,"Y")</f>
        <v>60</v>
      </c>
      <c r="D35" s="1" t="s">
        <v>333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429</v>
      </c>
      <c r="I35" s="1">
        <v>2</v>
      </c>
      <c r="J35" s="1">
        <f>J34+1</f>
        <v>31</v>
      </c>
      <c r="K35" s="1" t="s">
        <v>264</v>
      </c>
      <c r="L35" s="1" t="s">
        <v>265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S35" s="4">
        <v>23</v>
      </c>
      <c r="T35" s="3">
        <f>IF(S35="",0,(T$4*(101+(1000*LOG(S$4,10))-(1000*LOG(S35,10)))))</f>
        <v>154.2455119532251</v>
      </c>
      <c r="U35" s="4">
        <v>18</v>
      </c>
      <c r="V35" s="3">
        <f>IF(U35="",0,(V$4*(101+(1000*LOG(U$4,10))-(1000*LOG(U35,10)))))</f>
        <v>188.1501757189003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C35" s="4">
        <v>39</v>
      </c>
      <c r="AD35" s="3">
        <f>IF(AC35="",0,(AD$4*(101+(1000*LOG(AC$4,10))-(1000*LOG(AC35,10)))))</f>
        <v>133.1846833714012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475.5803710435266</v>
      </c>
      <c r="AT35" s="6">
        <f>BN35</f>
        <v>475.5803710435266</v>
      </c>
      <c r="AU35" s="9" t="s">
        <v>523</v>
      </c>
      <c r="AV35" s="3">
        <f>IF(AU35="*",AT35*0.05,0)</f>
        <v>23.779018552176332</v>
      </c>
      <c r="AW35" s="7">
        <f>AT35+AV35</f>
        <v>499.35938959570296</v>
      </c>
      <c r="AX35" s="4" t="s">
        <v>27</v>
      </c>
      <c r="AY35" s="3">
        <f>N35</f>
        <v>0</v>
      </c>
      <c r="AZ35" s="3">
        <f>P35</f>
        <v>0</v>
      </c>
      <c r="BA35" s="3">
        <f>R35</f>
        <v>0</v>
      </c>
      <c r="BB35" s="3">
        <f>T35</f>
        <v>154.2455119532251</v>
      </c>
      <c r="BC35" s="3">
        <f>V35</f>
        <v>188.1501757189003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133.1846833714012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475.5803710435266</v>
      </c>
    </row>
    <row r="36" spans="1:66" ht="12">
      <c r="A36" s="4">
        <f>COUNTIF(AY36:BM36,"&gt;0")</f>
        <v>2</v>
      </c>
      <c r="B36" s="2">
        <v>24477</v>
      </c>
      <c r="C36" s="3">
        <f>DATEDIF(B36,$C$4,"Y")</f>
        <v>50</v>
      </c>
      <c r="D36" s="1" t="s">
        <v>333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11</v>
      </c>
      <c r="I36" s="1">
        <v>1</v>
      </c>
      <c r="J36" s="1">
        <f>J35+1</f>
        <v>32</v>
      </c>
      <c r="K36" s="1" t="s">
        <v>275</v>
      </c>
      <c r="L36" s="1" t="s">
        <v>430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W36" s="4">
        <v>3</v>
      </c>
      <c r="X36" s="3">
        <f>IF(W36="",0,(X$4*(101+(1000*LOG(W$4,10))-(1000*LOG(W36,10)))))</f>
        <v>1214.9433523068367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C36" s="4">
        <v>10</v>
      </c>
      <c r="AD36" s="3">
        <f>IF(AC36="",0,(AD$4*(101+(1000*LOG(AC$4,10))-(1000*LOG(AC36,10)))))</f>
        <v>724.2492903979003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1939.192642704737</v>
      </c>
      <c r="AT36" s="6">
        <f>BN36</f>
        <v>1939.192642704737</v>
      </c>
      <c r="AU36" s="12" t="s">
        <v>523</v>
      </c>
      <c r="AV36" s="3">
        <f>IF(AU36="*",AT36*0.05,0)</f>
        <v>96.95963213523686</v>
      </c>
      <c r="AW36" s="7">
        <f>AT36+AV36</f>
        <v>2036.1522748399739</v>
      </c>
      <c r="AX36" s="4" t="s">
        <v>27</v>
      </c>
      <c r="AY36" s="3">
        <f>N36</f>
        <v>0</v>
      </c>
      <c r="AZ36" s="3">
        <f>P36</f>
        <v>0</v>
      </c>
      <c r="BA36" s="3">
        <f>R36</f>
        <v>0</v>
      </c>
      <c r="BB36" s="3">
        <f>T36</f>
        <v>0</v>
      </c>
      <c r="BC36" s="3">
        <f>V36</f>
        <v>0</v>
      </c>
      <c r="BD36" s="3">
        <f>X36</f>
        <v>1214.9433523068367</v>
      </c>
      <c r="BE36" s="3">
        <f>Z36</f>
        <v>0</v>
      </c>
      <c r="BF36" s="3">
        <f>AB36</f>
        <v>0</v>
      </c>
      <c r="BG36" s="3">
        <f>AD36</f>
        <v>724.2492903979003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1939.192642704737</v>
      </c>
    </row>
    <row r="37" spans="1:66" ht="12">
      <c r="A37" s="4">
        <f>COUNTIF(AY37:BM37,"&gt;0")</f>
        <v>2</v>
      </c>
      <c r="B37" s="2">
        <v>24559</v>
      </c>
      <c r="C37" s="3">
        <f>DATEDIF(B37,$C$4,"Y")</f>
        <v>50</v>
      </c>
      <c r="D37" s="1" t="s">
        <v>333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213</v>
      </c>
      <c r="I37" s="1">
        <v>1</v>
      </c>
      <c r="J37" s="1">
        <f>J36+1</f>
        <v>33</v>
      </c>
      <c r="K37" s="1" t="s">
        <v>15</v>
      </c>
      <c r="L37" s="1" t="s">
        <v>177</v>
      </c>
      <c r="N37" s="3">
        <f>IF(M37="",0,(N$4*(101+(1000*LOG(M$4,10))-(1000*LOG(M37,10)))))</f>
        <v>0</v>
      </c>
      <c r="O37" s="4">
        <v>5</v>
      </c>
      <c r="P37" s="3">
        <f>IF(O37="",0,(P$4*(101+(1000*LOG(O$4,10))-(1000*LOG(O37,10)))))</f>
        <v>879.1512503836436</v>
      </c>
      <c r="R37" s="5">
        <f>IF(Q37="",0,(R$4*(101+(1000*LOG(Q$4,10))-(1000*LOG(Q37,10)))))</f>
        <v>0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W37" s="4">
        <v>7</v>
      </c>
      <c r="X37" s="3">
        <f>IF(W37="",0,(X$4*(101+(1000*LOG(W$4,10))-(1000*LOG(W37,10)))))</f>
        <v>846.9665670122423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1726.117817395886</v>
      </c>
      <c r="AT37" s="6">
        <f>BN37</f>
        <v>1726.117817395886</v>
      </c>
      <c r="AV37" s="3">
        <f>IF(AU37="*",AT37*0.05,0)</f>
        <v>0</v>
      </c>
      <c r="AW37" s="7">
        <f>AT37+AV37</f>
        <v>1726.117817395886</v>
      </c>
      <c r="AX37" s="23" t="s">
        <v>27</v>
      </c>
      <c r="AY37" s="3">
        <f>N37</f>
        <v>0</v>
      </c>
      <c r="AZ37" s="3">
        <f>P37</f>
        <v>879.1512503836436</v>
      </c>
      <c r="BA37" s="3">
        <f>R37</f>
        <v>0</v>
      </c>
      <c r="BB37" s="3">
        <f>T37</f>
        <v>0</v>
      </c>
      <c r="BC37" s="3">
        <f>V37</f>
        <v>0</v>
      </c>
      <c r="BD37" s="3">
        <f>X37</f>
        <v>846.9665670122423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1726.117817395886</v>
      </c>
    </row>
    <row r="38" spans="1:66" ht="12">
      <c r="A38" s="4">
        <f>COUNTIF(AY38:BM38,"&gt;0")</f>
        <v>2</v>
      </c>
      <c r="B38" s="2">
        <v>23071</v>
      </c>
      <c r="C38" s="3">
        <f>DATEDIF(B38,$C$4,"Y")</f>
        <v>54</v>
      </c>
      <c r="D38" s="1" t="s">
        <v>333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213</v>
      </c>
      <c r="I38" s="1">
        <v>1</v>
      </c>
      <c r="J38" s="1">
        <f>J37+1</f>
        <v>34</v>
      </c>
      <c r="K38" s="1" t="s">
        <v>418</v>
      </c>
      <c r="L38" s="1" t="s">
        <v>419</v>
      </c>
      <c r="N38" s="3">
        <f>IF(M38="",0,(N$4*(101+(1000*LOG(M$4,10))-(1000*LOG(M38,10)))))</f>
        <v>0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Y38" s="4">
        <v>2</v>
      </c>
      <c r="Z38" s="3">
        <f>IF(Y38="",0,(Z$4*(101+(1000*LOG(Y$4,10))-(1000*LOG(Y38,10)))))</f>
        <v>841.3626894942437</v>
      </c>
      <c r="AA38" s="4">
        <v>5</v>
      </c>
      <c r="AB38" s="3">
        <f>IF(AA38="",0,(AB$4*(101+(1000*LOG(AA$4,10))-(1000*LOG(AA38,10)))))</f>
        <v>578.1212547196624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1419.483944213906</v>
      </c>
      <c r="AT38" s="6">
        <f>BN38</f>
        <v>1419.483944213906</v>
      </c>
      <c r="AU38" s="12" t="s">
        <v>523</v>
      </c>
      <c r="AV38" s="3">
        <f>IF(AU38="*",AT38*0.05,0)</f>
        <v>70.9741972106953</v>
      </c>
      <c r="AW38" s="7">
        <f>AT38+AV38</f>
        <v>1490.4581414246013</v>
      </c>
      <c r="AX38" s="4" t="s">
        <v>27</v>
      </c>
      <c r="AY38" s="3">
        <f>N38</f>
        <v>0</v>
      </c>
      <c r="AZ38" s="3">
        <f>P38</f>
        <v>0</v>
      </c>
      <c r="BA38" s="3">
        <f>R38</f>
        <v>0</v>
      </c>
      <c r="BB38" s="3">
        <f>T38</f>
        <v>0</v>
      </c>
      <c r="BC38" s="3">
        <f>V38</f>
        <v>0</v>
      </c>
      <c r="BD38" s="3">
        <f>X38</f>
        <v>0</v>
      </c>
      <c r="BE38" s="3">
        <f>Z38</f>
        <v>841.3626894942437</v>
      </c>
      <c r="BF38" s="3">
        <f>AB38</f>
        <v>578.1212547196624</v>
      </c>
      <c r="BG38" s="3">
        <f>AD38</f>
        <v>0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1419.483944213906</v>
      </c>
    </row>
    <row r="39" spans="1:66" ht="12">
      <c r="A39" s="4">
        <f>COUNTIF(AY39:BM39,"&gt;0")</f>
        <v>2</v>
      </c>
      <c r="B39" s="2">
        <v>22208</v>
      </c>
      <c r="C39" s="3">
        <f>DATEDIF(B39,$C$4,"Y")</f>
        <v>56</v>
      </c>
      <c r="D39" s="1" t="s">
        <v>333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428</v>
      </c>
      <c r="I39" s="1">
        <v>2</v>
      </c>
      <c r="J39" s="1">
        <f>J38+1</f>
        <v>35</v>
      </c>
      <c r="K39" s="1" t="s">
        <v>58</v>
      </c>
      <c r="L39" s="1" t="s">
        <v>447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Q39" s="4">
        <v>6</v>
      </c>
      <c r="R39" s="3">
        <f>IF(Q39="",0,(R$4*(101+(1000*LOG(Q$4,10))-(1000*LOG(Q39,10)))))</f>
        <v>703.0599913279624</v>
      </c>
      <c r="T39" s="3">
        <f>IF(S39="",0,(T$4*(101+(1000*LOG(S$4,10))-(1000*LOG(S39,10)))))</f>
        <v>0</v>
      </c>
      <c r="U39" s="4">
        <v>6</v>
      </c>
      <c r="V39" s="3">
        <f>IF(U39="",0,(V$4*(101+(1000*LOG(U$4,10))-(1000*LOG(U39,10)))))</f>
        <v>665.2714304385626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1368.331421766525</v>
      </c>
      <c r="AT39" s="6">
        <f>BN39</f>
        <v>1368.331421766525</v>
      </c>
      <c r="AU39" s="9" t="s">
        <v>523</v>
      </c>
      <c r="AV39" s="3">
        <f>IF(AU39="*",AT39*0.05,0)</f>
        <v>68.41657108832625</v>
      </c>
      <c r="AW39" s="7">
        <f>AT39+AV39</f>
        <v>1436.7479928548512</v>
      </c>
      <c r="AX39" s="4" t="s">
        <v>27</v>
      </c>
      <c r="AY39" s="3">
        <f>N39</f>
        <v>0</v>
      </c>
      <c r="AZ39" s="3">
        <f>P39</f>
        <v>0</v>
      </c>
      <c r="BA39" s="3">
        <f>R39</f>
        <v>703.0599913279624</v>
      </c>
      <c r="BB39" s="3">
        <f>T39</f>
        <v>0</v>
      </c>
      <c r="BC39" s="3">
        <f>V39</f>
        <v>665.2714304385626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1368.331421766525</v>
      </c>
    </row>
    <row r="40" spans="1:66" ht="12">
      <c r="A40" s="4">
        <f>COUNTIF(AY40:BM40,"&gt;0")</f>
        <v>2</v>
      </c>
      <c r="B40" s="2">
        <v>20947</v>
      </c>
      <c r="C40" s="3">
        <f>DATEDIF(B40,$C$4,"Y")</f>
        <v>60</v>
      </c>
      <c r="D40" s="1" t="s">
        <v>333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11</v>
      </c>
      <c r="I40" s="1">
        <v>1</v>
      </c>
      <c r="J40" s="1">
        <f>J39+1</f>
        <v>36</v>
      </c>
      <c r="K40" s="1" t="s">
        <v>215</v>
      </c>
      <c r="L40" s="1" t="s">
        <v>371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T40" s="3">
        <f>IF(S40="",0,(T$4*(101+(1000*LOG(S$4,10))-(1000*LOG(S40,10)))))</f>
        <v>0</v>
      </c>
      <c r="V40" s="3">
        <f>IF(U40="",0,(V$4*(101+(1000*LOG(U$4,10))-(1000*LOG(U40,10)))))</f>
        <v>0</v>
      </c>
      <c r="W40" s="4">
        <v>6</v>
      </c>
      <c r="X40" s="3">
        <f>IF(W40="",0,(X$4*(101+(1000*LOG(W$4,10))-(1000*LOG(W40,10)))))</f>
        <v>913.9133566428555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C40" s="4">
        <v>21</v>
      </c>
      <c r="AD40" s="3">
        <f>IF(AC40="",0,(AD$4*(101+(1000*LOG(AC$4,10))-(1000*LOG(AC40,10)))))</f>
        <v>402.02999566398125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1315.943352306837</v>
      </c>
      <c r="AT40" s="6">
        <f>BN40</f>
        <v>1315.943352306837</v>
      </c>
      <c r="AU40" s="12" t="s">
        <v>523</v>
      </c>
      <c r="AV40" s="3">
        <f>IF(AU40="*",AT40*0.05,0)</f>
        <v>65.79716761534185</v>
      </c>
      <c r="AW40" s="7">
        <f>AT40+AV40</f>
        <v>1381.7405199221787</v>
      </c>
      <c r="AX40" s="4" t="s">
        <v>27</v>
      </c>
      <c r="AY40" s="3">
        <f>N40</f>
        <v>0</v>
      </c>
      <c r="AZ40" s="3">
        <f>P40</f>
        <v>0</v>
      </c>
      <c r="BA40" s="3">
        <f>R40</f>
        <v>0</v>
      </c>
      <c r="BB40" s="3">
        <f>T40</f>
        <v>0</v>
      </c>
      <c r="BC40" s="3">
        <f>V40</f>
        <v>0</v>
      </c>
      <c r="BD40" s="3">
        <f>X40</f>
        <v>913.9133566428555</v>
      </c>
      <c r="BE40" s="3">
        <f>Z40</f>
        <v>0</v>
      </c>
      <c r="BF40" s="3">
        <f>AB40</f>
        <v>0</v>
      </c>
      <c r="BG40" s="3">
        <f>AD40</f>
        <v>402.02999566398125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1315.943352306837</v>
      </c>
    </row>
    <row r="41" spans="1:66" ht="12">
      <c r="A41" s="4">
        <f>COUNTIF(AY41:BM41,"&gt;0")</f>
        <v>2</v>
      </c>
      <c r="B41" s="2">
        <v>18179</v>
      </c>
      <c r="C41" s="3">
        <f>DATEDIF(B41,$C$4,"Y")</f>
        <v>67</v>
      </c>
      <c r="D41" s="1" t="s">
        <v>50</v>
      </c>
      <c r="E41" s="1" t="str">
        <f>IF(C41&lt;46,"YES","NO")</f>
        <v>NO</v>
      </c>
      <c r="F41" s="1" t="str">
        <f>IF(AND(C41&gt;45,C41&lt;66),"YES","NO")</f>
        <v>NO</v>
      </c>
      <c r="G41" s="1" t="str">
        <f>IF(AND(C41&gt;65,C41&lt;100),"YES","NO")</f>
        <v>YES</v>
      </c>
      <c r="H41" s="1" t="s">
        <v>183</v>
      </c>
      <c r="I41" s="1">
        <v>1</v>
      </c>
      <c r="J41" s="1">
        <f>J40+1</f>
        <v>37</v>
      </c>
      <c r="K41" s="1" t="s">
        <v>131</v>
      </c>
      <c r="L41" s="1" t="s">
        <v>132</v>
      </c>
      <c r="N41" s="3">
        <f>IF(M41="",0,(N$4*(101+(1000*LOG(M$4,10))-(1000*LOG(M41,10)))))</f>
        <v>0</v>
      </c>
      <c r="P41" s="3">
        <f>IF(O41="",0,(P$4*(101+(1000*LOG(O$4,10))-(1000*LOG(O41,10)))))</f>
        <v>0</v>
      </c>
      <c r="R41" s="5">
        <f>IF(Q41="",0,(R$4*(101+(1000*LOG(Q$4,10))-(1000*LOG(Q41,10)))))</f>
        <v>0</v>
      </c>
      <c r="T41" s="3">
        <f>IF(S41="",0,(T$4*(101+(1000*LOG(S$4,10))-(1000*LOG(S41,10)))))</f>
        <v>0</v>
      </c>
      <c r="V41" s="3">
        <f>IF(U41="",0,(V$4*(101+(1000*LOG(U$4,10))-(1000*LOG(U41,10)))))</f>
        <v>0</v>
      </c>
      <c r="W41" s="4">
        <v>12</v>
      </c>
      <c r="X41" s="3">
        <f>IF(W41="",0,(X$4*(101+(1000*LOG(W$4,10))-(1000*LOG(W41,10)))))</f>
        <v>612.8833609788744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C41" s="4">
        <v>11</v>
      </c>
      <c r="AD41" s="3">
        <f>IF(AC41="",0,(AD$4*(101+(1000*LOG(AC$4,10))-(1000*LOG(AC41,10)))))</f>
        <v>682.8566052396754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1295.7399662185499</v>
      </c>
      <c r="AT41" s="6">
        <f>BN41</f>
        <v>1295.7399662185499</v>
      </c>
      <c r="AU41" s="12" t="s">
        <v>523</v>
      </c>
      <c r="AV41" s="3">
        <f>IF(AU41="*",AT41*0.05,0)</f>
        <v>64.7869983109275</v>
      </c>
      <c r="AW41" s="7">
        <f>AT41+AV41</f>
        <v>1360.5269645294773</v>
      </c>
      <c r="AX41" s="4" t="s">
        <v>27</v>
      </c>
      <c r="AY41" s="3">
        <f>N41</f>
        <v>0</v>
      </c>
      <c r="AZ41" s="3">
        <f>P41</f>
        <v>0</v>
      </c>
      <c r="BA41" s="3">
        <f>R41</f>
        <v>0</v>
      </c>
      <c r="BB41" s="3">
        <f>T41</f>
        <v>0</v>
      </c>
      <c r="BC41" s="3">
        <f>V41</f>
        <v>0</v>
      </c>
      <c r="BD41" s="3">
        <f>X41</f>
        <v>612.8833609788744</v>
      </c>
      <c r="BE41" s="3">
        <f>Z41</f>
        <v>0</v>
      </c>
      <c r="BF41" s="3">
        <f>AB41</f>
        <v>0</v>
      </c>
      <c r="BG41" s="3">
        <f>AD41</f>
        <v>682.8566052396754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1295.7399662185499</v>
      </c>
    </row>
    <row r="42" spans="1:66" ht="12">
      <c r="A42" s="4">
        <f>COUNTIF(AY42:BM42,"&gt;0")</f>
        <v>2</v>
      </c>
      <c r="B42" s="2">
        <v>23112</v>
      </c>
      <c r="C42" s="3">
        <f>DATEDIF(B42,$C$4,"Y")</f>
        <v>54</v>
      </c>
      <c r="D42" s="1" t="s">
        <v>50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102</v>
      </c>
      <c r="I42" s="1">
        <v>1</v>
      </c>
      <c r="J42" s="1">
        <f>J41+1</f>
        <v>38</v>
      </c>
      <c r="K42" s="1" t="s">
        <v>121</v>
      </c>
      <c r="L42" s="1" t="s">
        <v>407</v>
      </c>
      <c r="N42" s="3">
        <f>IF(M42="",0,(N$4*(101+(1000*LOG(M$4,10))-(1000*LOG(M42,10)))))</f>
        <v>0</v>
      </c>
      <c r="O42" s="4">
        <v>12</v>
      </c>
      <c r="P42" s="3">
        <f>IF(O42="",0,(P$4*(101+(1000*LOG(O$4,10))-(1000*LOG(O42,10)))))</f>
        <v>498.9400086720377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W42" s="4">
        <v>8</v>
      </c>
      <c r="X42" s="3">
        <f>IF(W42="",0,(X$4*(101+(1000*LOG(W$4,10))-(1000*LOG(W42,10)))))</f>
        <v>788.9746200345556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1287.9146287065932</v>
      </c>
      <c r="AT42" s="6">
        <f>BN42</f>
        <v>1287.9146287065932</v>
      </c>
      <c r="AU42" s="9"/>
      <c r="AV42" s="3">
        <f>IF(AU42="*",AT42*0.05,0)</f>
        <v>0</v>
      </c>
      <c r="AW42" s="7">
        <f>AT42+AV42</f>
        <v>1287.9146287065932</v>
      </c>
      <c r="AX42" s="26" t="s">
        <v>27</v>
      </c>
      <c r="AY42" s="3">
        <f>N42</f>
        <v>0</v>
      </c>
      <c r="AZ42" s="3">
        <f>P42</f>
        <v>498.9400086720377</v>
      </c>
      <c r="BA42" s="3">
        <f>R42</f>
        <v>0</v>
      </c>
      <c r="BB42" s="3">
        <f>T42</f>
        <v>0</v>
      </c>
      <c r="BC42" s="3">
        <f>V42</f>
        <v>0</v>
      </c>
      <c r="BD42" s="3">
        <f>X42</f>
        <v>788.9746200345556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1287.9146287065932</v>
      </c>
    </row>
    <row r="43" spans="1:66" ht="12">
      <c r="A43" s="4">
        <f>COUNTIF(AY43:BM43,"&gt;0")</f>
        <v>2</v>
      </c>
      <c r="B43" s="2">
        <v>24530</v>
      </c>
      <c r="C43" s="3">
        <f>DATEDIF(B43,$C$4,"Y")</f>
        <v>50</v>
      </c>
      <c r="D43" s="1" t="s">
        <v>333</v>
      </c>
      <c r="E43" s="1" t="str">
        <f>IF(C43&lt;46,"YES","NO")</f>
        <v>NO</v>
      </c>
      <c r="F43" s="1" t="str">
        <f>IF(AND(C43&gt;45,C43&lt;66),"YES","NO")</f>
        <v>YES</v>
      </c>
      <c r="G43" s="1" t="str">
        <f>IF(AND(C43&gt;65,C43&lt;100),"YES","NO")</f>
        <v>NO</v>
      </c>
      <c r="H43" s="1" t="s">
        <v>213</v>
      </c>
      <c r="I43" s="1">
        <v>1</v>
      </c>
      <c r="J43" s="1">
        <f>J42+1</f>
        <v>39</v>
      </c>
      <c r="K43" s="1" t="s">
        <v>167</v>
      </c>
      <c r="L43" s="1" t="s">
        <v>438</v>
      </c>
      <c r="N43" s="3">
        <f>IF(M43="",0,(N$4*(101+(1000*LOG(M$4,10))-(1000*LOG(M43,10)))))</f>
        <v>0</v>
      </c>
      <c r="O43" s="4">
        <v>15</v>
      </c>
      <c r="P43" s="3">
        <f>IF(O43="",0,(P$4*(101+(1000*LOG(O$4,10))-(1000*LOG(O43,10)))))</f>
        <v>402.02999566398125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C43" s="4">
        <v>16</v>
      </c>
      <c r="AD43" s="3">
        <f>IF(AC43="",0,(AD$4*(101+(1000*LOG(AC$4,10))-(1000*LOG(AC43,10)))))</f>
        <v>520.1293077419757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922.159303405957</v>
      </c>
      <c r="AT43" s="6">
        <f>BN43</f>
        <v>922.159303405957</v>
      </c>
      <c r="AU43" s="12" t="s">
        <v>523</v>
      </c>
      <c r="AV43" s="3">
        <f>IF(AU43="*",AT43*0.05,0)</f>
        <v>46.10796517029785</v>
      </c>
      <c r="AW43" s="7">
        <f>AT43+AV43</f>
        <v>968.2672685762548</v>
      </c>
      <c r="AX43" s="4" t="s">
        <v>27</v>
      </c>
      <c r="AY43" s="3">
        <f>N43</f>
        <v>0</v>
      </c>
      <c r="AZ43" s="3">
        <f>P43</f>
        <v>402.02999566398125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520.1293077419757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922.159303405957</v>
      </c>
    </row>
    <row r="44" spans="1:66" ht="12">
      <c r="A44" s="4">
        <f>COUNTIF(AY44:BM44,"&gt;0")</f>
        <v>2</v>
      </c>
      <c r="B44" s="2">
        <v>24956</v>
      </c>
      <c r="C44" s="3">
        <f>DATEDIF(B44,$C$4,"Y")</f>
        <v>49</v>
      </c>
      <c r="D44" s="1" t="s">
        <v>333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102</v>
      </c>
      <c r="I44" s="1">
        <v>1</v>
      </c>
      <c r="J44" s="1">
        <f>J43+1</f>
        <v>40</v>
      </c>
      <c r="K44" s="1" t="s">
        <v>312</v>
      </c>
      <c r="L44" s="1" t="s">
        <v>291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R44" s="5">
        <f>IF(Q44="",0,(R$4*(101+(1000*LOG(Q$4,10))-(1000*LOG(Q44,10)))))</f>
        <v>0</v>
      </c>
      <c r="S44" s="4">
        <v>12</v>
      </c>
      <c r="T44" s="3">
        <f>IF(S44="",0,(T$4*(101+(1000*LOG(S$4,10))-(1000*LOG(S44,10)))))</f>
        <v>436.7921019231933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C44" s="4">
        <v>22</v>
      </c>
      <c r="AD44" s="3">
        <f>IF(AC44="",0,(AD$4*(101+(1000*LOG(AC$4,10))-(1000*LOG(AC44,10)))))</f>
        <v>381.8266095756942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818.6187114988875</v>
      </c>
      <c r="AT44" s="6">
        <f>BN44</f>
        <v>818.6187114988875</v>
      </c>
      <c r="AU44" s="9" t="s">
        <v>523</v>
      </c>
      <c r="AV44" s="3">
        <f>IF(AU44="*",AT44*0.05,0)</f>
        <v>40.93093557494438</v>
      </c>
      <c r="AW44" s="7">
        <f>AT44+AV44</f>
        <v>859.5496470738318</v>
      </c>
      <c r="AX44" s="4" t="s">
        <v>27</v>
      </c>
      <c r="AY44" s="3">
        <f>N44</f>
        <v>0</v>
      </c>
      <c r="AZ44" s="3">
        <f>P44</f>
        <v>0</v>
      </c>
      <c r="BA44" s="3">
        <f>R44</f>
        <v>0</v>
      </c>
      <c r="BB44" s="3">
        <f>T44</f>
        <v>436.7921019231933</v>
      </c>
      <c r="BC44" s="3">
        <f>V44</f>
        <v>0</v>
      </c>
      <c r="BD44" s="3">
        <f>X44</f>
        <v>0</v>
      </c>
      <c r="BE44" s="3">
        <f>Z44</f>
        <v>0</v>
      </c>
      <c r="BF44" s="3">
        <f>AB44</f>
        <v>0</v>
      </c>
      <c r="BG44" s="3">
        <f>AD44</f>
        <v>381.8266095756942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818.6187114988875</v>
      </c>
    </row>
    <row r="45" spans="1:66" ht="12">
      <c r="A45" s="4">
        <f>COUNTIF(AY45:BM45,"&gt;0")</f>
        <v>2</v>
      </c>
      <c r="B45" s="2">
        <v>25507</v>
      </c>
      <c r="C45" s="3">
        <f>DATEDIF(B45,$C$4,"Y")</f>
        <v>47</v>
      </c>
      <c r="D45" s="1" t="s">
        <v>297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513</v>
      </c>
      <c r="I45" s="1">
        <v>2</v>
      </c>
      <c r="J45" s="1">
        <f>J44+1</f>
        <v>41</v>
      </c>
      <c r="K45" s="1" t="s">
        <v>468</v>
      </c>
      <c r="L45" s="1" t="s">
        <v>440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Q45" s="4">
        <v>16</v>
      </c>
      <c r="R45" s="5">
        <f>IF(Q45="",0,(R$4*(101+(1000*LOG(Q$4,10))-(1000*LOG(Q45,10)))))</f>
        <v>277.09125905568135</v>
      </c>
      <c r="T45" s="3">
        <f>IF(S45="",0,(T$4*(101+(1000*LOG(S$4,10))-(1000*LOG(S45,10)))))</f>
        <v>0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C45" s="4">
        <v>15</v>
      </c>
      <c r="AD45" s="3">
        <f>IF(AC45="",0,(AD$4*(101+(1000*LOG(AC$4,10))-(1000*LOG(AC45,10)))))</f>
        <v>548.1580313422191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825.2492903979005</v>
      </c>
      <c r="AT45" s="6">
        <f>BN45</f>
        <v>825.2492903979005</v>
      </c>
      <c r="AU45" s="9"/>
      <c r="AV45" s="3">
        <f>IF(AU45="*",AT45*0.05,0)</f>
        <v>0</v>
      </c>
      <c r="AW45" s="7">
        <f>AT45+AV45</f>
        <v>825.2492903979005</v>
      </c>
      <c r="AX45" s="4" t="s">
        <v>27</v>
      </c>
      <c r="AY45" s="3">
        <f>N45</f>
        <v>0</v>
      </c>
      <c r="AZ45" s="3">
        <f>P45</f>
        <v>0</v>
      </c>
      <c r="BA45" s="3">
        <f>R45</f>
        <v>277.09125905568135</v>
      </c>
      <c r="BB45" s="3">
        <f>T45</f>
        <v>0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548.1580313422191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825.2492903979005</v>
      </c>
    </row>
    <row r="46" spans="1:68" s="27" customFormat="1" ht="12">
      <c r="A46" s="4">
        <f>COUNTIF(AY46:BM46,"&gt;0")</f>
        <v>2</v>
      </c>
      <c r="B46" s="2">
        <v>22763</v>
      </c>
      <c r="C46" s="3">
        <f>DATEDIF(B46,$C$4,"Y")</f>
        <v>55</v>
      </c>
      <c r="D46" s="12" t="s">
        <v>521</v>
      </c>
      <c r="E46" s="1" t="str">
        <f>IF(C46&lt;46,"YES","NO")</f>
        <v>NO</v>
      </c>
      <c r="F46" s="1" t="str">
        <f>IF(AND(C46&gt;45,C46&lt;66),"YES","NO")</f>
        <v>YES</v>
      </c>
      <c r="G46" s="1" t="str">
        <f>IF(AND(C46&gt;65,C46&lt;100),"YES","NO")</f>
        <v>NO</v>
      </c>
      <c r="H46" s="1" t="s">
        <v>68</v>
      </c>
      <c r="I46" s="1">
        <v>1</v>
      </c>
      <c r="J46" s="1">
        <f>J45+1</f>
        <v>42</v>
      </c>
      <c r="K46" s="1" t="s">
        <v>295</v>
      </c>
      <c r="L46" s="1" t="s">
        <v>49</v>
      </c>
      <c r="M46" s="4">
        <v>7</v>
      </c>
      <c r="N46" s="3">
        <f>IF(M46="",0,(N$4*(101+(1000*LOG(M$4,10))-(1000*LOG(M46,10)))))</f>
        <v>534.6555609385722</v>
      </c>
      <c r="O46" s="4"/>
      <c r="P46" s="3">
        <f>IF(O46="",0,(P$4*(101+(1000*LOG(O$4,10))-(1000*LOG(O46,10)))))</f>
        <v>0</v>
      </c>
      <c r="Q46" s="4"/>
      <c r="R46" s="5">
        <f>IF(Q46="",0,(R$4*(101+(1000*LOG(Q$4,10))-(1000*LOG(Q46,10)))))</f>
        <v>0</v>
      </c>
      <c r="S46" s="4"/>
      <c r="T46" s="3">
        <f>IF(S46="",0,(T$4*(101+(1000*LOG(S$4,10))-(1000*LOG(S46,10)))))</f>
        <v>0</v>
      </c>
      <c r="U46" s="4"/>
      <c r="V46" s="3">
        <f>IF(U46="",0,(V$4*(101+(1000*LOG(U$4,10))-(1000*LOG(U46,10)))))</f>
        <v>0</v>
      </c>
      <c r="W46" s="4"/>
      <c r="X46" s="3">
        <f>IF(W46="",0,(X$4*(101+(1000*LOG(W$4,10))-(1000*LOG(W46,10)))))</f>
        <v>0</v>
      </c>
      <c r="Y46" s="4"/>
      <c r="Z46" s="3">
        <f>IF(Y46="",0,(Z$4*(101+(1000*LOG(Y$4,10))-(1000*LOG(Y46,10)))))</f>
        <v>0</v>
      </c>
      <c r="AA46" s="4">
        <v>13</v>
      </c>
      <c r="AB46" s="3">
        <f>IF(AA46="",0,(AB$4*(101+(1000*LOG(AA$4,10))-(1000*LOG(AA46,10)))))</f>
        <v>163.14790674884443</v>
      </c>
      <c r="AC46" s="4"/>
      <c r="AD46" s="3">
        <f>IF(AC46="",0,(AD$4*(101+(1000*LOG(AC$4,10))-(1000*LOG(AC46,10)))))</f>
        <v>0</v>
      </c>
      <c r="AE46" s="4"/>
      <c r="AF46" s="3">
        <f>IF(AE46="",0,(AF$4*(101+(1000*LOG(AE$4,10))-(1000*LOG(AE46,10)))))</f>
        <v>0</v>
      </c>
      <c r="AG46" s="4"/>
      <c r="AH46" s="3">
        <f>IF(AG46="",0,(AH$4*(101+(1000*LOG(AG$4,10))-(1000*LOG(AG46,10)))))</f>
        <v>0</v>
      </c>
      <c r="AI46" s="4"/>
      <c r="AJ46" s="3">
        <f>IF(AI46="",0,(AJ$4*(101+(1000*LOG(AI$4,10))-(1000*LOG(AI46,10)))))</f>
        <v>0</v>
      </c>
      <c r="AK46" s="4"/>
      <c r="AL46" s="3">
        <f>IF(AK46="",0,(AL$4*(101+(1000*LOG(AK$4,10))-(1000*LOG(AK46,10)))))</f>
        <v>0</v>
      </c>
      <c r="AM46" s="4"/>
      <c r="AN46" s="3">
        <f>IF(AM46="",0,(AN$4*(101+(1000*LOG(AM$4,10))-(1000*LOG(AM46,10)))))</f>
        <v>0</v>
      </c>
      <c r="AO46" s="4"/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697.8034676874166</v>
      </c>
      <c r="AT46" s="6">
        <f>BN46</f>
        <v>697.8034676874166</v>
      </c>
      <c r="AU46" s="12" t="s">
        <v>523</v>
      </c>
      <c r="AV46" s="3">
        <f>IF(AU46="*",AT46*0.05,0)</f>
        <v>34.89017338437083</v>
      </c>
      <c r="AW46" s="7">
        <f>AT46+AV46</f>
        <v>732.6936410717875</v>
      </c>
      <c r="AX46" s="4" t="s">
        <v>27</v>
      </c>
      <c r="AY46" s="3">
        <f>N46</f>
        <v>534.6555609385722</v>
      </c>
      <c r="AZ46" s="3">
        <f>P46</f>
        <v>0</v>
      </c>
      <c r="BA46" s="3">
        <f>R46</f>
        <v>0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163.14790674884443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697.8034676874166</v>
      </c>
      <c r="BO46" s="4"/>
      <c r="BP46" s="4"/>
    </row>
    <row r="47" spans="1:66" ht="12">
      <c r="A47" s="4">
        <f>COUNTIF(AY47:BM47,"&gt;0")</f>
        <v>2</v>
      </c>
      <c r="B47" s="2">
        <v>21424</v>
      </c>
      <c r="C47" s="3">
        <f>DATEDIF(B47,$C$4,"Y")</f>
        <v>58</v>
      </c>
      <c r="D47" s="1" t="s">
        <v>473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427</v>
      </c>
      <c r="I47" s="1">
        <v>2</v>
      </c>
      <c r="J47" s="1">
        <f>J46+1</f>
        <v>43</v>
      </c>
      <c r="K47" s="1" t="s">
        <v>267</v>
      </c>
      <c r="L47" s="1" t="s">
        <v>266</v>
      </c>
      <c r="M47" s="4">
        <v>18</v>
      </c>
      <c r="N47" s="3">
        <f>IF(M47="",0,(N$4*(101+(1000*LOG(M$4,10))-(1000*LOG(M47,10)))))</f>
        <v>124.48109584952317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C47" s="4">
        <v>14</v>
      </c>
      <c r="AD47" s="3">
        <f>IF(AC47="",0,(AD$4*(101+(1000*LOG(AC$4,10))-(1000*LOG(AC47,10)))))</f>
        <v>578.1212547196626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702.6023505691858</v>
      </c>
      <c r="AT47" s="6">
        <f>BN47</f>
        <v>702.6023505691858</v>
      </c>
      <c r="AU47" s="9"/>
      <c r="AV47" s="3">
        <f>IF(AU47="*",AT47*0.05,0)</f>
        <v>0</v>
      </c>
      <c r="AW47" s="7">
        <f>AT47+AV47</f>
        <v>702.6023505691858</v>
      </c>
      <c r="AX47" s="4" t="s">
        <v>27</v>
      </c>
      <c r="AY47" s="3">
        <f>N47</f>
        <v>124.48109584952317</v>
      </c>
      <c r="AZ47" s="3">
        <f>P47</f>
        <v>0</v>
      </c>
      <c r="BA47" s="3">
        <f>R47</f>
        <v>0</v>
      </c>
      <c r="BB47" s="3">
        <f>T47</f>
        <v>0</v>
      </c>
      <c r="BC47" s="3">
        <f>V47</f>
        <v>0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578.1212547196626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702.6023505691858</v>
      </c>
    </row>
    <row r="48" spans="1:66" ht="12">
      <c r="A48" s="4">
        <f>COUNTIF(AY48:BM48,"&gt;0")</f>
        <v>2</v>
      </c>
      <c r="B48" s="2">
        <v>20192</v>
      </c>
      <c r="C48" s="3">
        <f>DATEDIF(B48,$C$4,"Y")</f>
        <v>62</v>
      </c>
      <c r="D48" s="12" t="s">
        <v>521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2" t="s">
        <v>260</v>
      </c>
      <c r="I48" s="1">
        <v>1</v>
      </c>
      <c r="J48" s="1">
        <f>J47+1</f>
        <v>44</v>
      </c>
      <c r="K48" s="1" t="s">
        <v>318</v>
      </c>
      <c r="L48" s="1" t="s">
        <v>390</v>
      </c>
      <c r="N48" s="3">
        <f>IF(M48="",0,(N$4*(101+(1000*LOG(M$4,10))-(1000*LOG(M48,10)))))</f>
        <v>0</v>
      </c>
      <c r="O48" s="4">
        <v>25</v>
      </c>
      <c r="P48" s="3">
        <f>IF(O48="",0,(P$4*(101+(1000*LOG(O$4,10))-(1000*LOG(O48,10)))))</f>
        <v>180.18124604762488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C48" s="4">
        <v>19</v>
      </c>
      <c r="AD48" s="3">
        <f>IF(AC48="",0,(AD$4*(101+(1000*LOG(AC$4,10))-(1000*LOG(AC48,10)))))</f>
        <v>445.4956894450713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625.6769354926962</v>
      </c>
      <c r="AT48" s="6">
        <f>BN48</f>
        <v>625.6769354926962</v>
      </c>
      <c r="AU48" s="12" t="s">
        <v>523</v>
      </c>
      <c r="AV48" s="3">
        <f>IF(AU48="*",AT48*0.05,0)</f>
        <v>31.28384677463481</v>
      </c>
      <c r="AW48" s="7">
        <f>AT48+AV48</f>
        <v>656.9607822673311</v>
      </c>
      <c r="AX48" s="4" t="s">
        <v>27</v>
      </c>
      <c r="AY48" s="3">
        <f>N48</f>
        <v>0</v>
      </c>
      <c r="AZ48" s="3">
        <f>P48</f>
        <v>180.18124604762488</v>
      </c>
      <c r="BA48" s="3">
        <f>R48</f>
        <v>0</v>
      </c>
      <c r="BB48" s="3">
        <f>T48</f>
        <v>0</v>
      </c>
      <c r="BC48" s="3">
        <f>V48</f>
        <v>0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445.4956894450713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625.6769354926962</v>
      </c>
    </row>
    <row r="49" spans="1:66" ht="12">
      <c r="A49" s="4">
        <f>COUNTIF(AY49:BM49,"&gt;0")</f>
        <v>2</v>
      </c>
      <c r="B49" s="2">
        <v>22463</v>
      </c>
      <c r="C49" s="3">
        <f>DATEDIF(B49,$C$4,"Y")</f>
        <v>55</v>
      </c>
      <c r="D49" s="1" t="s">
        <v>469</v>
      </c>
      <c r="E49" s="1" t="str">
        <f>IF(C49&lt;46,"YES","NO")</f>
        <v>NO</v>
      </c>
      <c r="F49" s="1" t="str">
        <f>IF(AND(C49&gt;45,C49&lt;66),"YES","NO")</f>
        <v>YES</v>
      </c>
      <c r="G49" s="1" t="str">
        <f>IF(AND(C49&gt;65,C49&lt;100),"YES","NO")</f>
        <v>NO</v>
      </c>
      <c r="H49" s="1" t="s">
        <v>145</v>
      </c>
      <c r="I49" s="1">
        <v>2</v>
      </c>
      <c r="J49" s="1">
        <f>J48+1</f>
        <v>45</v>
      </c>
      <c r="K49" s="1" t="s">
        <v>463</v>
      </c>
      <c r="L49" s="1" t="s">
        <v>417</v>
      </c>
      <c r="N49" s="3">
        <f>IF(M49="",0,(N$4*(101+(1000*LOG(M$4,10))-(1000*LOG(M49,10)))))</f>
        <v>0</v>
      </c>
      <c r="P49" s="3">
        <f>IF(O49="",0,(P$4*(101+(1000*LOG(O$4,10))-(1000*LOG(O49,10)))))</f>
        <v>0</v>
      </c>
      <c r="Q49" s="4">
        <v>15</v>
      </c>
      <c r="R49" s="5">
        <f>IF(Q49="",0,(R$4*(101+(1000*LOG(Q$4,10))-(1000*LOG(Q49,10)))))</f>
        <v>305.1199826559248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A49" s="4">
        <v>10</v>
      </c>
      <c r="AB49" s="3">
        <f>IF(AA49="",0,(AB$4*(101+(1000*LOG(AA$4,10))-(1000*LOG(AA49,10)))))</f>
        <v>277.0912590556811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582.2112417116059</v>
      </c>
      <c r="AT49" s="6">
        <f>BN49</f>
        <v>582.2112417116059</v>
      </c>
      <c r="AU49" s="9"/>
      <c r="AV49" s="3">
        <f>IF(AU49="*",AT49*0.05,0)</f>
        <v>0</v>
      </c>
      <c r="AW49" s="7">
        <f>AT49+AV49</f>
        <v>582.2112417116059</v>
      </c>
      <c r="AX49" s="4" t="s">
        <v>27</v>
      </c>
      <c r="AY49" s="3">
        <f>N49</f>
        <v>0</v>
      </c>
      <c r="AZ49" s="3">
        <f>P49</f>
        <v>0</v>
      </c>
      <c r="BA49" s="3">
        <f>R49</f>
        <v>305.1199826559248</v>
      </c>
      <c r="BB49" s="3">
        <f>T49</f>
        <v>0</v>
      </c>
      <c r="BC49" s="3">
        <f>V49</f>
        <v>0</v>
      </c>
      <c r="BD49" s="3">
        <f>X49</f>
        <v>0</v>
      </c>
      <c r="BE49" s="3">
        <f>Z49</f>
        <v>0</v>
      </c>
      <c r="BF49" s="3">
        <f>AB49</f>
        <v>277.0912590556811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582.2112417116059</v>
      </c>
    </row>
    <row r="50" spans="1:66" ht="12">
      <c r="A50" s="4">
        <f>COUNTIF(AY50:BM50,"&gt;0")</f>
        <v>2</v>
      </c>
      <c r="B50" s="2">
        <v>21373</v>
      </c>
      <c r="C50" s="3">
        <f>DATEDIF(B50,$C$4,"Y")</f>
        <v>58</v>
      </c>
      <c r="D50" s="1" t="s">
        <v>297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51</v>
      </c>
      <c r="I50" s="1">
        <v>2</v>
      </c>
      <c r="J50" s="1">
        <f>J49+1</f>
        <v>46</v>
      </c>
      <c r="K50" s="1" t="s">
        <v>279</v>
      </c>
      <c r="L50" s="1" t="s">
        <v>270</v>
      </c>
      <c r="M50" s="4">
        <v>13</v>
      </c>
      <c r="N50" s="3">
        <f>IF(M50="",0,(N$4*(101+(1000*LOG(M$4,10))-(1000*LOG(M50,10)))))</f>
        <v>265.81024864599226</v>
      </c>
      <c r="P50" s="3">
        <f>IF(O50="",0,(P$4*(101+(1000*LOG(O$4,10))-(1000*LOG(O50,10)))))</f>
        <v>0</v>
      </c>
      <c r="R50" s="5">
        <f>IF(Q50="",0,(R$4*(101+(1000*LOG(Q$4,10))-(1000*LOG(Q50,10)))))</f>
        <v>0</v>
      </c>
      <c r="T50" s="3">
        <f>IF(S50="",0,(T$4*(101+(1000*LOG(S$4,10))-(1000*LOG(S50,10)))))</f>
        <v>0</v>
      </c>
      <c r="U50" s="4">
        <v>17</v>
      </c>
      <c r="V50" s="3">
        <f>IF(U50="",0,(V$4*(101+(1000*LOG(U$4,10))-(1000*LOG(U50,10)))))</f>
        <v>212.9737594439323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D50" s="3">
        <f>IF(AC50="",0,(AD$4*(101+(1000*LOG(AC$4,10))-(1000*LOG(AC50,10)))))</f>
        <v>0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/>
      <c r="AR50" s="3">
        <f>IF(AQ50="",0,(AR$4*(101+(1000*LOG(AQ$4,10))-(1000*LOG(AQ50,10)))))</f>
        <v>0</v>
      </c>
      <c r="AS50" s="3">
        <f>N50+P50+R50+T50+V50+X50+Z50+AB50+AD50+AF50+AH50+AJ50+AL50+AN50+AP50</f>
        <v>478.78400808992455</v>
      </c>
      <c r="AT50" s="6">
        <f>BN50</f>
        <v>478.78400808992455</v>
      </c>
      <c r="AU50" s="9" t="s">
        <v>523</v>
      </c>
      <c r="AV50" s="3">
        <f>IF(AU50="*",AT50*0.05,0)</f>
        <v>23.93920040449623</v>
      </c>
      <c r="AW50" s="7">
        <f>AT50+AV50</f>
        <v>502.72320849442076</v>
      </c>
      <c r="AX50" s="4" t="s">
        <v>27</v>
      </c>
      <c r="AY50" s="3">
        <f>N50</f>
        <v>265.81024864599226</v>
      </c>
      <c r="AZ50" s="3">
        <f>P50</f>
        <v>0</v>
      </c>
      <c r="BA50" s="3">
        <f>R50</f>
        <v>0</v>
      </c>
      <c r="BB50" s="3">
        <f>T50</f>
        <v>0</v>
      </c>
      <c r="BC50" s="3">
        <f>V50</f>
        <v>212.9737594439323</v>
      </c>
      <c r="BD50" s="3">
        <f>X50</f>
        <v>0</v>
      </c>
      <c r="BE50" s="3">
        <f>Z50</f>
        <v>0</v>
      </c>
      <c r="BF50" s="3">
        <f>AB50</f>
        <v>0</v>
      </c>
      <c r="BG50" s="3">
        <f>AD50</f>
        <v>0</v>
      </c>
      <c r="BH50" s="3">
        <f>AF50</f>
        <v>0</v>
      </c>
      <c r="BI50" s="3">
        <f>AH50</f>
        <v>0</v>
      </c>
      <c r="BJ50" s="3">
        <f>AJ50</f>
        <v>0</v>
      </c>
      <c r="BK50" s="3">
        <f>AL50</f>
        <v>0</v>
      </c>
      <c r="BL50" s="3">
        <f>AN50</f>
        <v>0</v>
      </c>
      <c r="BM50" s="3">
        <f>AP50</f>
        <v>0</v>
      </c>
      <c r="BN50" s="8">
        <f>(LARGE(AY50:BM50,1))+(LARGE(AY50:BM50,2))+(LARGE(AY50:BM50,3))+(LARGE(AY50:BM50,4))+(LARGE(AY50:BM50,5))</f>
        <v>478.78400808992455</v>
      </c>
    </row>
    <row r="51" spans="1:68" ht="12">
      <c r="A51" s="27">
        <f>COUNTIF(AY51:BM51,"&gt;0")</f>
        <v>2</v>
      </c>
      <c r="B51" s="28">
        <v>1</v>
      </c>
      <c r="C51" s="29">
        <f>DATEDIF(B51,$C$4,"Y")</f>
        <v>117</v>
      </c>
      <c r="D51" s="30" t="s">
        <v>521</v>
      </c>
      <c r="E51" s="30" t="str">
        <f>IF(C51&lt;46,"YES","NO")</f>
        <v>NO</v>
      </c>
      <c r="F51" s="30" t="str">
        <f>IF(AND(C51&gt;45,C51&lt;66),"YES","NO")</f>
        <v>NO</v>
      </c>
      <c r="G51" s="30" t="str">
        <f>IF(AND(C51&gt;65,C51&lt;100),"YES","NO")</f>
        <v>NO</v>
      </c>
      <c r="H51" s="30"/>
      <c r="I51" s="30"/>
      <c r="J51" s="30">
        <f>J50+1</f>
        <v>47</v>
      </c>
      <c r="K51" s="30" t="s">
        <v>464</v>
      </c>
      <c r="L51" s="30" t="s">
        <v>541</v>
      </c>
      <c r="M51" s="27"/>
      <c r="N51" s="29">
        <f>IF(M51="",0,(N$4*(101+(1000*LOG(M$4,10))-(1000*LOG(M51,10)))))</f>
        <v>0</v>
      </c>
      <c r="O51" s="27"/>
      <c r="P51" s="29">
        <f>IF(O51="",0,(P$4*(101+(1000*LOG(O$4,10))-(1000*LOG(O51,10)))))</f>
        <v>0</v>
      </c>
      <c r="Q51" s="27"/>
      <c r="R51" s="31">
        <f>IF(Q51="",0,(R$4*(101+(1000*LOG(Q$4,10))-(1000*LOG(Q51,10)))))</f>
        <v>0</v>
      </c>
      <c r="S51" s="27"/>
      <c r="T51" s="29">
        <f>IF(S51="",0,(T$4*(101+(1000*LOG(S$4,10))-(1000*LOG(S51,10)))))</f>
        <v>0</v>
      </c>
      <c r="U51" s="27"/>
      <c r="V51" s="29">
        <f>IF(U51="",0,(V$4*(101+(1000*LOG(U$4,10))-(1000*LOG(U51,10)))))</f>
        <v>0</v>
      </c>
      <c r="W51" s="27">
        <v>32</v>
      </c>
      <c r="X51" s="29">
        <f>IF(W51="",0,(X$4*(101+(1000*LOG(W$4,10))-(1000*LOG(W51,10)))))</f>
        <v>186.91462870659325</v>
      </c>
      <c r="Y51" s="27"/>
      <c r="Z51" s="29">
        <f>IF(Y51="",0,(Z$4*(101+(1000*LOG(Y$4,10))-(1000*LOG(Y51,10)))))</f>
        <v>0</v>
      </c>
      <c r="AA51" s="27"/>
      <c r="AB51" s="29">
        <f>IF(AA51="",0,(AB$4*(101+(1000*LOG(AA$4,10))-(1000*LOG(AA51,10)))))</f>
        <v>0</v>
      </c>
      <c r="AC51" s="27">
        <v>42</v>
      </c>
      <c r="AD51" s="29">
        <f>IF(AC51="",0,(AD$4*(101+(1000*LOG(AC$4,10))-(1000*LOG(AC51,10)))))</f>
        <v>101</v>
      </c>
      <c r="AE51" s="27"/>
      <c r="AF51" s="29">
        <f>IF(AE51="",0,(AF$4*(101+(1000*LOG(AE$4,10))-(1000*LOG(AE51,10)))))</f>
        <v>0</v>
      </c>
      <c r="AG51" s="27"/>
      <c r="AH51" s="29">
        <f>IF(AG51="",0,(AH$4*(101+(1000*LOG(AG$4,10))-(1000*LOG(AG51,10)))))</f>
        <v>0</v>
      </c>
      <c r="AI51" s="27"/>
      <c r="AJ51" s="29">
        <f>IF(AI51="",0,(AJ$4*(101+(1000*LOG(AI$4,10))-(1000*LOG(AI51,10)))))</f>
        <v>0</v>
      </c>
      <c r="AK51" s="27"/>
      <c r="AL51" s="29">
        <f>IF(AK51="",0,(AL$4*(101+(1000*LOG(AK$4,10))-(1000*LOG(AK51,10)))))</f>
        <v>0</v>
      </c>
      <c r="AM51" s="27"/>
      <c r="AN51" s="29">
        <f>IF(AM51="",0,(AN$4*(101+(1000*LOG(AM$4,10))-(1000*LOG(AM51,10)))))</f>
        <v>0</v>
      </c>
      <c r="AO51" s="27"/>
      <c r="AP51" s="29">
        <f>IF(AO51="",0,(AP$4*(101+(1000*LOG(AO$4,10))-(1000*LOG(AO51,10)))))</f>
        <v>0</v>
      </c>
      <c r="AQ51" s="29"/>
      <c r="AR51" s="29">
        <f>IF(AQ51="",0,(AR$4*(101+(1000*LOG(AQ$4,10))-(1000*LOG(AQ51,10)))))</f>
        <v>0</v>
      </c>
      <c r="AS51" s="29">
        <f>N51+P51+R51+T51+V51+X51+Z51+AB51+AD51+AF51+AH51+AJ51+AL51+AN51+AP51</f>
        <v>287.91462870659325</v>
      </c>
      <c r="AT51" s="32">
        <f>BN51</f>
        <v>287.91462870659325</v>
      </c>
      <c r="AU51" s="27"/>
      <c r="AV51" s="29">
        <f>IF(AU51="*",AT51*0.05,0)</f>
        <v>0</v>
      </c>
      <c r="AW51" s="33">
        <f>AT51+AV51</f>
        <v>287.91462870659325</v>
      </c>
      <c r="AX51" s="27" t="s">
        <v>27</v>
      </c>
      <c r="AY51" s="29">
        <f>N51</f>
        <v>0</v>
      </c>
      <c r="AZ51" s="29">
        <f>P51</f>
        <v>0</v>
      </c>
      <c r="BA51" s="29">
        <f>R51</f>
        <v>0</v>
      </c>
      <c r="BB51" s="29">
        <f>T51</f>
        <v>0</v>
      </c>
      <c r="BC51" s="29">
        <f>V51</f>
        <v>0</v>
      </c>
      <c r="BD51" s="29">
        <f>X51</f>
        <v>186.91462870659325</v>
      </c>
      <c r="BE51" s="29">
        <f>Z51</f>
        <v>0</v>
      </c>
      <c r="BF51" s="29">
        <f>AB51</f>
        <v>0</v>
      </c>
      <c r="BG51" s="29">
        <f>AD51</f>
        <v>101</v>
      </c>
      <c r="BH51" s="29">
        <f>AF51</f>
        <v>0</v>
      </c>
      <c r="BI51" s="29">
        <f>AH51</f>
        <v>0</v>
      </c>
      <c r="BJ51" s="29">
        <f>AJ51</f>
        <v>0</v>
      </c>
      <c r="BK51" s="29">
        <f>AL51</f>
        <v>0</v>
      </c>
      <c r="BL51" s="29">
        <f>AN51</f>
        <v>0</v>
      </c>
      <c r="BM51" s="29">
        <f>AP51</f>
        <v>0</v>
      </c>
      <c r="BN51" s="34">
        <f>(LARGE(AY51:BM51,1))+(LARGE(AY51:BM51,2))+(LARGE(AY51:BM51,3))+(LARGE(AY51:BM51,4))+(LARGE(AY51:BM51,5))</f>
        <v>287.91462870659325</v>
      </c>
      <c r="BO51" s="27"/>
      <c r="BP51" s="27"/>
    </row>
    <row r="52" spans="1:66" ht="12">
      <c r="A52" s="4">
        <f>COUNTIF(AY52:BM52,"&gt;0")</f>
        <v>2</v>
      </c>
      <c r="B52" s="2">
        <v>18080</v>
      </c>
      <c r="C52" s="3">
        <f>DATEDIF(B52,$C$4,"Y")</f>
        <v>67</v>
      </c>
      <c r="D52" s="1" t="s">
        <v>333</v>
      </c>
      <c r="E52" s="1" t="str">
        <f>IF(C52&lt;46,"YES","NO")</f>
        <v>NO</v>
      </c>
      <c r="F52" s="1" t="str">
        <f>IF(AND(C52&gt;45,C52&lt;66),"YES","NO")</f>
        <v>NO</v>
      </c>
      <c r="G52" s="1" t="str">
        <f>IF(AND(C52&gt;65,C52&lt;100),"YES","NO")</f>
        <v>YES</v>
      </c>
      <c r="H52" s="1" t="s">
        <v>213</v>
      </c>
      <c r="I52" s="1">
        <v>1</v>
      </c>
      <c r="J52" s="1">
        <f>J51+1</f>
        <v>48</v>
      </c>
      <c r="K52" s="1" t="s">
        <v>451</v>
      </c>
      <c r="L52" s="1" t="s">
        <v>370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U52" s="4">
        <v>20</v>
      </c>
      <c r="V52" s="3">
        <f>IF(U52="",0,(V$4*(101+(1000*LOG(U$4,10))-(1000*LOG(U52,10)))))</f>
        <v>142.39268515822505</v>
      </c>
      <c r="W52" s="4">
        <v>38</v>
      </c>
      <c r="X52" s="3">
        <f>IF(W52="",0,(X$4*(101+(1000*LOG(W$4,10))-(1000*LOG(W52,10)))))</f>
        <v>112.28101040968909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254.67369556791414</v>
      </c>
      <c r="AT52" s="6">
        <f>BN52</f>
        <v>254.67369556791414</v>
      </c>
      <c r="AU52" s="9" t="s">
        <v>523</v>
      </c>
      <c r="AV52" s="3">
        <f>IF(AU52="*",AT52*0.05,0)</f>
        <v>12.733684778395707</v>
      </c>
      <c r="AW52" s="7">
        <f>AT52+AV52</f>
        <v>267.4073803463098</v>
      </c>
      <c r="AX52" s="4" t="s">
        <v>27</v>
      </c>
      <c r="AY52" s="3">
        <f>N52</f>
        <v>0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142.39268515822505</v>
      </c>
      <c r="BD52" s="3">
        <f>X52</f>
        <v>112.28101040968909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254.67369556791414</v>
      </c>
    </row>
    <row r="53" spans="1:66" ht="12">
      <c r="A53" s="4">
        <f>COUNTIF(AY53:BM53,"&gt;0")</f>
        <v>2</v>
      </c>
      <c r="B53" s="2">
        <v>23155</v>
      </c>
      <c r="C53" s="3">
        <f>DATEDIF(B53,$C$4,"Y")</f>
        <v>54</v>
      </c>
      <c r="D53" s="12" t="s">
        <v>521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11</v>
      </c>
      <c r="I53" s="1">
        <v>1</v>
      </c>
      <c r="J53" s="1">
        <f>J52+1</f>
        <v>49</v>
      </c>
      <c r="K53" s="1" t="s">
        <v>414</v>
      </c>
      <c r="L53" s="1" t="s">
        <v>415</v>
      </c>
      <c r="N53" s="3">
        <f>IF(M53="",0,(N$4*(101+(1000*LOG(M$4,10))-(1000*LOG(M53,10)))))</f>
        <v>0</v>
      </c>
      <c r="P53" s="3">
        <f>IF(O53="",0,(P$4*(101+(1000*LOG(O$4,10))-(1000*LOG(O53,10)))))</f>
        <v>0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W53" s="4">
        <v>35</v>
      </c>
      <c r="X53" s="3">
        <f>IF(W53="",0,(X$4*(101+(1000*LOG(W$4,10))-(1000*LOG(W53,10)))))</f>
        <v>147.99656267622368</v>
      </c>
      <c r="Y53" s="4">
        <v>11</v>
      </c>
      <c r="Z53" s="3">
        <f>IF(Y53="",0,(Z$4*(101+(1000*LOG(Y$4,10))-(1000*LOG(Y53,10)))))</f>
        <v>101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248.99656267622368</v>
      </c>
      <c r="AT53" s="6">
        <f>BN53</f>
        <v>248.99656267622368</v>
      </c>
      <c r="AU53" s="12" t="s">
        <v>523</v>
      </c>
      <c r="AV53" s="3">
        <f>IF(AU53="*",AT53*0.05,0)</f>
        <v>12.449828133811184</v>
      </c>
      <c r="AW53" s="7">
        <f>AT53+AV53</f>
        <v>261.44639081003487</v>
      </c>
      <c r="AX53" s="4" t="s">
        <v>27</v>
      </c>
      <c r="AY53" s="3">
        <f>N53</f>
        <v>0</v>
      </c>
      <c r="AZ53" s="3">
        <f>P53</f>
        <v>0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147.99656267622368</v>
      </c>
      <c r="BE53" s="3">
        <f>Z53</f>
        <v>101</v>
      </c>
      <c r="BF53" s="3">
        <f>AB53</f>
        <v>0</v>
      </c>
      <c r="BG53" s="3">
        <f>AD53</f>
        <v>0</v>
      </c>
      <c r="BH53" s="3">
        <f>AF53</f>
        <v>0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248.99656267622368</v>
      </c>
    </row>
    <row r="54" spans="1:66" ht="12">
      <c r="A54" s="4">
        <f>COUNTIF(AY54:BM54,"&gt;0")</f>
        <v>2</v>
      </c>
      <c r="B54" s="2">
        <v>21460</v>
      </c>
      <c r="C54" s="3">
        <f>DATEDIF(B54,$C$4,"Y")</f>
        <v>58</v>
      </c>
      <c r="D54" s="1" t="s">
        <v>469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79</v>
      </c>
      <c r="I54" s="1">
        <v>1</v>
      </c>
      <c r="J54" s="1">
        <f>J53+1</f>
        <v>50</v>
      </c>
      <c r="K54" s="1" t="s">
        <v>620</v>
      </c>
      <c r="L54" s="1" t="s">
        <v>619</v>
      </c>
      <c r="N54" s="3">
        <f>IF(M54="",0,(N$4*(101+(1000*LOG(M$4,10))-(1000*LOG(M54,10)))))</f>
        <v>0</v>
      </c>
      <c r="O54" s="4">
        <v>30</v>
      </c>
      <c r="P54" s="3">
        <f>IF(O54="",0,(P$4*(101+(1000*LOG(O$4,10))-(1000*LOG(O54,10)))))</f>
        <v>101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C54" s="4">
        <v>41</v>
      </c>
      <c r="AD54" s="3">
        <f>IF(AC54="",0,(AD$4*(101+(1000*LOG(AC$4,10))-(1000*LOG(AC54,10)))))</f>
        <v>111.4654336781648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212.4654336781648</v>
      </c>
      <c r="AT54" s="6">
        <f>BN54</f>
        <v>212.4654336781648</v>
      </c>
      <c r="AU54" s="12" t="s">
        <v>523</v>
      </c>
      <c r="AV54" s="3">
        <f>IF(AU54="*",AT54*0.05,0)</f>
        <v>10.623271683908241</v>
      </c>
      <c r="AW54" s="7">
        <f>AT54+AV54</f>
        <v>223.08870536207303</v>
      </c>
      <c r="AX54" s="26" t="s">
        <v>27</v>
      </c>
      <c r="AY54" s="3">
        <f>N54</f>
        <v>0</v>
      </c>
      <c r="AZ54" s="3">
        <f>P54</f>
        <v>101</v>
      </c>
      <c r="BA54" s="3">
        <f>R54</f>
        <v>0</v>
      </c>
      <c r="BB54" s="3">
        <f>T54</f>
        <v>0</v>
      </c>
      <c r="BC54" s="3">
        <f>V54</f>
        <v>0</v>
      </c>
      <c r="BD54" s="3">
        <f>X54</f>
        <v>0</v>
      </c>
      <c r="BE54" s="3">
        <f>Z54</f>
        <v>0</v>
      </c>
      <c r="BF54" s="3">
        <f>AB54</f>
        <v>0</v>
      </c>
      <c r="BG54" s="3">
        <f>AD54</f>
        <v>111.4654336781648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212.4654336781648</v>
      </c>
    </row>
    <row r="55" spans="1:66" ht="12">
      <c r="A55" s="4">
        <f>COUNTIF(AY55:BM55,"&gt;0")</f>
        <v>1</v>
      </c>
      <c r="B55" s="2">
        <v>1</v>
      </c>
      <c r="C55" s="3">
        <f>DATEDIF(B55,$C$4,"Y")</f>
        <v>117</v>
      </c>
      <c r="D55" s="1" t="s">
        <v>333</v>
      </c>
      <c r="E55" s="1" t="str">
        <f>IF(C55&lt;46,"YES","NO")</f>
        <v>NO</v>
      </c>
      <c r="F55" s="1" t="str">
        <f>IF(AND(C55&gt;45,C55&lt;66),"YES","NO")</f>
        <v>NO</v>
      </c>
      <c r="G55" s="1" t="str">
        <f>IF(AND(C55&gt;65,C55&lt;100),"YES","NO")</f>
        <v>NO</v>
      </c>
      <c r="H55" s="1" t="s">
        <v>94</v>
      </c>
      <c r="I55" s="1">
        <v>3</v>
      </c>
      <c r="J55" s="1">
        <f>J54+1</f>
        <v>51</v>
      </c>
      <c r="K55" s="1" t="s">
        <v>550</v>
      </c>
      <c r="L55" s="1" t="s">
        <v>453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W55" s="4">
        <v>5</v>
      </c>
      <c r="X55" s="3">
        <f>IF(W55="",0,(X$4*(101+(1000*LOG(W$4,10))-(1000*LOG(W55,10)))))</f>
        <v>993.0946026904803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993.0946026904803</v>
      </c>
      <c r="AT55" s="6">
        <f>BN55</f>
        <v>993.0946026904803</v>
      </c>
      <c r="AU55" s="4"/>
      <c r="AV55" s="3">
        <f>IF(AU55="*",AT55*0.05,0)</f>
        <v>0</v>
      </c>
      <c r="AW55" s="7">
        <f>AT55+AV55</f>
        <v>993.0946026904803</v>
      </c>
      <c r="AX55" s="26" t="s">
        <v>524</v>
      </c>
      <c r="AY55" s="3">
        <f>N55</f>
        <v>0</v>
      </c>
      <c r="AZ55" s="3">
        <f>P55</f>
        <v>0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993.0946026904803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993.0946026904803</v>
      </c>
    </row>
    <row r="56" spans="1:66" ht="12">
      <c r="A56" s="4">
        <f>COUNTIF(AY56:BM56,"&gt;0")</f>
        <v>1</v>
      </c>
      <c r="B56" s="2">
        <v>1</v>
      </c>
      <c r="C56" s="3">
        <f>DATEDIF(B56,$C$4,"Y")</f>
        <v>117</v>
      </c>
      <c r="D56" s="1" t="s">
        <v>50</v>
      </c>
      <c r="E56" s="1" t="str">
        <f>IF(C56&lt;46,"YES","NO")</f>
        <v>NO</v>
      </c>
      <c r="F56" s="1" t="str">
        <f>IF(AND(C56&gt;45,C56&lt;66),"YES","NO")</f>
        <v>NO</v>
      </c>
      <c r="G56" s="1" t="str">
        <f>IF(AND(C56&gt;65,C56&lt;100),"YES","NO")</f>
        <v>NO</v>
      </c>
      <c r="H56" s="1" t="s">
        <v>94</v>
      </c>
      <c r="I56" s="1">
        <v>3</v>
      </c>
      <c r="J56" s="1">
        <f>J55+1</f>
        <v>52</v>
      </c>
      <c r="K56" s="1" t="s">
        <v>590</v>
      </c>
      <c r="L56" s="1" t="s">
        <v>591</v>
      </c>
      <c r="N56" s="3">
        <f>IF(M56="",0,(N$4*(101+(1000*LOG(M$4,10))-(1000*LOG(M56,10)))))</f>
        <v>0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T56" s="3">
        <f>IF(S56="",0,(T$4*(101+(1000*LOG(S$4,10))-(1000*LOG(S56,10)))))</f>
        <v>0</v>
      </c>
      <c r="U56" s="4">
        <v>4</v>
      </c>
      <c r="V56" s="3">
        <f>IF(U56="",0,(V$4*(101+(1000*LOG(U$4,10))-(1000*LOG(U56,10)))))</f>
        <v>841.3626894942438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841.3626894942438</v>
      </c>
      <c r="AT56" s="6">
        <f>BN56</f>
        <v>841.3626894942438</v>
      </c>
      <c r="AU56" s="4"/>
      <c r="AV56" s="3">
        <f>IF(AU56="*",AT56*0.05,0)</f>
        <v>0</v>
      </c>
      <c r="AW56" s="7">
        <f>AT56+AV56</f>
        <v>841.3626894942438</v>
      </c>
      <c r="AX56" s="26" t="s">
        <v>524</v>
      </c>
      <c r="AY56" s="3">
        <f>N56</f>
        <v>0</v>
      </c>
      <c r="AZ56" s="3">
        <f>P56</f>
        <v>0</v>
      </c>
      <c r="BA56" s="3">
        <f>R56</f>
        <v>0</v>
      </c>
      <c r="BB56" s="3">
        <f>T56</f>
        <v>0</v>
      </c>
      <c r="BC56" s="3">
        <f>V56</f>
        <v>841.3626894942438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841.3626894942438</v>
      </c>
    </row>
    <row r="57" spans="1:66" ht="12">
      <c r="A57" s="4">
        <f>COUNTIF(AY57:BM57,"&gt;0")</f>
        <v>1</v>
      </c>
      <c r="B57" s="2">
        <v>22215</v>
      </c>
      <c r="C57" s="3">
        <f>DATEDIF(B57,$C$4,"Y")</f>
        <v>56</v>
      </c>
      <c r="D57" s="1" t="s">
        <v>333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" t="s">
        <v>474</v>
      </c>
      <c r="I57" s="1">
        <v>2</v>
      </c>
      <c r="J57" s="1">
        <f>J56+1</f>
        <v>53</v>
      </c>
      <c r="K57" s="1" t="s">
        <v>478</v>
      </c>
      <c r="L57" s="1" t="s">
        <v>253</v>
      </c>
      <c r="N57" s="3">
        <f>IF(M57="",0,(N$4*(101+(1000*LOG(M$4,10))-(1000*LOG(M57,10)))))</f>
        <v>0</v>
      </c>
      <c r="O57" s="4">
        <v>6</v>
      </c>
      <c r="P57" s="3">
        <f>IF(O57="",0,(P$4*(101+(1000*LOG(O$4,10))-(1000*LOG(O57,10)))))</f>
        <v>799.9700043360189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799.9700043360189</v>
      </c>
      <c r="AT57" s="6">
        <f>BN57</f>
        <v>799.9700043360189</v>
      </c>
      <c r="AU57" s="9" t="s">
        <v>523</v>
      </c>
      <c r="AV57" s="3">
        <f>IF(AU57="*",AT57*0.05,0)</f>
        <v>39.99850021680095</v>
      </c>
      <c r="AW57" s="7">
        <f>AT57+AV57</f>
        <v>839.9685045528198</v>
      </c>
      <c r="AX57" s="4" t="s">
        <v>27</v>
      </c>
      <c r="AY57" s="3">
        <f>N57</f>
        <v>0</v>
      </c>
      <c r="AZ57" s="3">
        <f>P57</f>
        <v>799.9700043360189</v>
      </c>
      <c r="BA57" s="3">
        <f>R57</f>
        <v>0</v>
      </c>
      <c r="BB57" s="3">
        <f>T57</f>
        <v>0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0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799.9700043360189</v>
      </c>
    </row>
    <row r="58" spans="1:66" ht="12">
      <c r="A58" s="4">
        <f>COUNTIF(AY58:BM58,"&gt;0")</f>
        <v>1</v>
      </c>
      <c r="B58" s="2">
        <v>19446</v>
      </c>
      <c r="C58" s="3">
        <f>DATEDIF(B58,$C$4,"Y")</f>
        <v>64</v>
      </c>
      <c r="D58" s="1" t="s">
        <v>50</v>
      </c>
      <c r="E58" s="1" t="str">
        <f>IF(C58&lt;46,"YES","NO")</f>
        <v>NO</v>
      </c>
      <c r="F58" s="1" t="str">
        <f>IF(AND(C58&gt;45,C58&lt;66),"YES","NO")</f>
        <v>YES</v>
      </c>
      <c r="G58" s="1" t="str">
        <f>IF(AND(C58&gt;65,C58&lt;100),"YES","NO")</f>
        <v>NO</v>
      </c>
      <c r="H58" s="1" t="s">
        <v>427</v>
      </c>
      <c r="I58" s="1">
        <v>2</v>
      </c>
      <c r="J58" s="1">
        <f>J57+1</f>
        <v>54</v>
      </c>
      <c r="K58" s="1" t="s">
        <v>216</v>
      </c>
      <c r="L58" s="1" t="s">
        <v>37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C58" s="4">
        <v>8</v>
      </c>
      <c r="AD58" s="3">
        <f>IF(AC58="",0,(AD$4*(101+(1000*LOG(AC$4,10))-(1000*LOG(AC58,10)))))</f>
        <v>821.1593034059568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821.1593034059568</v>
      </c>
      <c r="AT58" s="6">
        <f>BN58</f>
        <v>821.1593034059568</v>
      </c>
      <c r="AU58" s="9"/>
      <c r="AV58" s="3">
        <f>IF(AU58="*",AT58*0.05,0)</f>
        <v>0</v>
      </c>
      <c r="AW58" s="7">
        <f>AT58+AV58</f>
        <v>821.1593034059568</v>
      </c>
      <c r="AX58" s="4" t="s">
        <v>27</v>
      </c>
      <c r="AY58" s="3">
        <f>N58</f>
        <v>0</v>
      </c>
      <c r="AZ58" s="3">
        <f>P58</f>
        <v>0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0</v>
      </c>
      <c r="BE58" s="3">
        <f>Z58</f>
        <v>0</v>
      </c>
      <c r="BF58" s="3">
        <f>AB58</f>
        <v>0</v>
      </c>
      <c r="BG58" s="3">
        <f>AD58</f>
        <v>821.1593034059568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821.1593034059568</v>
      </c>
    </row>
    <row r="59" spans="1:66" ht="12">
      <c r="A59" s="4">
        <f>COUNTIF(AY59:BM59,"&gt;0")</f>
        <v>1</v>
      </c>
      <c r="B59" s="2">
        <v>21088</v>
      </c>
      <c r="C59" s="3">
        <f>DATEDIF(B59,$C$4,"Y")</f>
        <v>59</v>
      </c>
      <c r="D59" s="1" t="s">
        <v>214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" t="s">
        <v>427</v>
      </c>
      <c r="I59" s="1">
        <v>2</v>
      </c>
      <c r="J59" s="1">
        <f>J58+1</f>
        <v>55</v>
      </c>
      <c r="K59" s="1" t="s">
        <v>76</v>
      </c>
      <c r="L59" s="1" t="s">
        <v>287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C59" s="4">
        <v>9</v>
      </c>
      <c r="AD59" s="3">
        <f>IF(AC59="",0,(AD$4*(101+(1000*LOG(AC$4,10))-(1000*LOG(AC59,10)))))</f>
        <v>770.0067809585754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770.0067809585754</v>
      </c>
      <c r="AT59" s="6">
        <f>BN59</f>
        <v>770.0067809585754</v>
      </c>
      <c r="AU59" s="9"/>
      <c r="AV59" s="3">
        <f>IF(AU59="*",AT59*0.05,0)</f>
        <v>0</v>
      </c>
      <c r="AW59" s="7">
        <f>AT59+AV59</f>
        <v>770.0067809585754</v>
      </c>
      <c r="AX59" s="4" t="s">
        <v>27</v>
      </c>
      <c r="AY59" s="3">
        <f>N59</f>
        <v>0</v>
      </c>
      <c r="AZ59" s="3">
        <f>P59</f>
        <v>0</v>
      </c>
      <c r="BA59" s="3">
        <f>R59</f>
        <v>0</v>
      </c>
      <c r="BB59" s="3">
        <f>T59</f>
        <v>0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770.0067809585754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770.0067809585754</v>
      </c>
    </row>
    <row r="60" spans="1:66" ht="12">
      <c r="A60" s="4">
        <f>COUNTIF(AY60:BM60,"&gt;0")</f>
        <v>1</v>
      </c>
      <c r="B60" s="2">
        <v>1</v>
      </c>
      <c r="C60" s="3">
        <f>DATEDIF(B60,$C$4,"Y")</f>
        <v>117</v>
      </c>
      <c r="D60" s="1" t="s">
        <v>333</v>
      </c>
      <c r="E60" s="1" t="str">
        <f>IF(C60&lt;46,"YES","NO")</f>
        <v>NO</v>
      </c>
      <c r="F60" s="1" t="str">
        <f>IF(AND(C60&gt;45,C60&lt;66),"YES","NO")</f>
        <v>NO</v>
      </c>
      <c r="G60" s="1" t="str">
        <f>IF(AND(C60&gt;65,C60&lt;100),"YES","NO")</f>
        <v>NO</v>
      </c>
      <c r="H60" s="1" t="s">
        <v>94</v>
      </c>
      <c r="I60" s="1">
        <v>3</v>
      </c>
      <c r="J60" s="1">
        <f>J59+1</f>
        <v>56</v>
      </c>
      <c r="K60" s="1" t="s">
        <v>290</v>
      </c>
      <c r="L60" s="1" t="s">
        <v>95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W60" s="4">
        <v>9</v>
      </c>
      <c r="X60" s="3">
        <f>IF(W60="",0,(X$4*(101+(1000*LOG(W$4,10))-(1000*LOG(W60,10)))))</f>
        <v>737.8220975871742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737.8220975871742</v>
      </c>
      <c r="AT60" s="6">
        <f>BN60</f>
        <v>737.8220975871742</v>
      </c>
      <c r="AU60" s="4"/>
      <c r="AV60" s="3">
        <f>IF(AU60="*",AT60*0.05,0)</f>
        <v>0</v>
      </c>
      <c r="AW60" s="7">
        <f>AT60+AV60</f>
        <v>737.8220975871742</v>
      </c>
      <c r="AX60" s="36" t="s">
        <v>524</v>
      </c>
      <c r="AY60" s="3">
        <f>N60</f>
        <v>0</v>
      </c>
      <c r="AZ60" s="3">
        <f>P60</f>
        <v>0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737.8220975871742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737.8220975871742</v>
      </c>
    </row>
    <row r="61" spans="1:66" ht="12">
      <c r="A61" s="4">
        <f>COUNTIF(AY61:BM61,"&gt;0")</f>
        <v>1</v>
      </c>
      <c r="B61" s="2">
        <v>22130</v>
      </c>
      <c r="C61" s="3">
        <f>DATEDIF(B61,$C$4,"Y")</f>
        <v>56</v>
      </c>
      <c r="D61" s="1" t="s">
        <v>333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183</v>
      </c>
      <c r="I61" s="1">
        <v>1</v>
      </c>
      <c r="J61" s="1">
        <f>J60+1</f>
        <v>57</v>
      </c>
      <c r="K61" s="1" t="s">
        <v>307</v>
      </c>
      <c r="L61" s="1" t="s">
        <v>128</v>
      </c>
      <c r="N61" s="3">
        <f>IF(M61="",0,(N$4*(101+(1000*LOG(M$4,10))-(1000*LOG(M61,10)))))</f>
        <v>0</v>
      </c>
      <c r="O61" s="4">
        <v>7</v>
      </c>
      <c r="P61" s="3">
        <f>IF(O61="",0,(P$4*(101+(1000*LOG(O$4,10))-(1000*LOG(O61,10)))))</f>
        <v>733.0232147054056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733.0232147054056</v>
      </c>
      <c r="AT61" s="6">
        <f>BN61</f>
        <v>733.0232147054056</v>
      </c>
      <c r="AV61" s="3">
        <f>IF(AU61="*",AT61*0.05,0)</f>
        <v>0</v>
      </c>
      <c r="AW61" s="7">
        <f>AT61+AV61</f>
        <v>733.0232147054056</v>
      </c>
      <c r="AX61" s="4" t="s">
        <v>27</v>
      </c>
      <c r="AY61" s="3">
        <f>N61</f>
        <v>0</v>
      </c>
      <c r="AZ61" s="3">
        <f>P61</f>
        <v>733.0232147054056</v>
      </c>
      <c r="BA61" s="3">
        <f>R61</f>
        <v>0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733.0232147054056</v>
      </c>
    </row>
    <row r="62" spans="1:66" ht="12">
      <c r="A62" s="4">
        <f>COUNTIF(AY62:BM62,"&gt;0")</f>
        <v>1</v>
      </c>
      <c r="B62" s="2">
        <v>20894</v>
      </c>
      <c r="C62" s="3">
        <f>DATEDIF(B62,$C$4,"Y")</f>
        <v>60</v>
      </c>
      <c r="D62" s="12" t="s">
        <v>521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" t="s">
        <v>261</v>
      </c>
      <c r="I62" s="1">
        <v>1</v>
      </c>
      <c r="J62" s="1">
        <f>J61+1</f>
        <v>58</v>
      </c>
      <c r="K62" s="1" t="s">
        <v>501</v>
      </c>
      <c r="L62" s="1" t="s">
        <v>526</v>
      </c>
      <c r="N62" s="3">
        <f>IF(M62="",0,(N$4*(101+(1000*LOG(M$4,10))-(1000*LOG(M62,10)))))</f>
        <v>0</v>
      </c>
      <c r="P62" s="3">
        <f>IF(O62="",0,(P$4*(101+(1000*LOG(O$4,10))-(1000*LOG(O62,10)))))</f>
        <v>0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W62" s="4">
        <v>10</v>
      </c>
      <c r="X62" s="3">
        <f>IF(W62="",0,(X$4*(101+(1000*LOG(W$4,10))-(1000*LOG(W62,10)))))</f>
        <v>692.0646070264991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692.0646070264991</v>
      </c>
      <c r="AT62" s="6">
        <f>BN62</f>
        <v>692.0646070264991</v>
      </c>
      <c r="AV62" s="3">
        <f>IF(AU62="*",AT62*0.05,0)</f>
        <v>0</v>
      </c>
      <c r="AW62" s="7">
        <f>AT62+AV62</f>
        <v>692.0646070264991</v>
      </c>
      <c r="AX62" s="26" t="s">
        <v>27</v>
      </c>
      <c r="AY62" s="3">
        <f>N62</f>
        <v>0</v>
      </c>
      <c r="AZ62" s="3">
        <f>P62</f>
        <v>0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692.0646070264991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692.0646070264991</v>
      </c>
    </row>
    <row r="63" spans="1:66" ht="12">
      <c r="A63" s="4">
        <f>COUNTIF(AY63:BM63,"&gt;0")</f>
        <v>1</v>
      </c>
      <c r="B63" s="2">
        <v>21166</v>
      </c>
      <c r="C63" s="3">
        <f>DATEDIF(B63,$C$4,"Y")</f>
        <v>59</v>
      </c>
      <c r="D63" s="1" t="s">
        <v>360</v>
      </c>
      <c r="E63" s="1" t="str">
        <f>IF(C63&lt;46,"YES","NO")</f>
        <v>NO</v>
      </c>
      <c r="F63" s="1" t="str">
        <f>IF(AND(C63&gt;45,C63&lt;66),"YES","NO")</f>
        <v>YES</v>
      </c>
      <c r="G63" s="1" t="str">
        <f>IF(AND(C63&gt;65,C63&lt;100),"YES","NO")</f>
        <v>NO</v>
      </c>
      <c r="H63" s="1" t="s">
        <v>183</v>
      </c>
      <c r="I63" s="1">
        <v>1</v>
      </c>
      <c r="J63" s="1">
        <f>J62+1</f>
        <v>59</v>
      </c>
      <c r="K63" s="1" t="s">
        <v>435</v>
      </c>
      <c r="L63" s="1" t="s">
        <v>436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X63" s="3">
        <f>IF(W63="",0,(X$4*(101+(1000*LOG(W$4,10))-(1000*LOG(W63,10)))))</f>
        <v>0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C63" s="4">
        <v>12</v>
      </c>
      <c r="AD63" s="3">
        <f>IF(AC63="",0,(AD$4*(101+(1000*LOG(AC$4,10))-(1000*LOG(AC63,10)))))</f>
        <v>645.0680443502756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645.0680443502756</v>
      </c>
      <c r="AT63" s="6">
        <f>BN63</f>
        <v>645.0680443502756</v>
      </c>
      <c r="AU63" s="12" t="s">
        <v>523</v>
      </c>
      <c r="AV63" s="3">
        <f>IF(AU63="*",AT63*0.05,0)</f>
        <v>32.25340221751378</v>
      </c>
      <c r="AW63" s="7">
        <f>AT63+AV63</f>
        <v>677.3214465677894</v>
      </c>
      <c r="AX63" s="4" t="s">
        <v>27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0</v>
      </c>
      <c r="BE63" s="3">
        <f>Z63</f>
        <v>0</v>
      </c>
      <c r="BF63" s="3">
        <f>AB63</f>
        <v>0</v>
      </c>
      <c r="BG63" s="3">
        <f>AD63</f>
        <v>645.0680443502756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645.0680443502756</v>
      </c>
    </row>
    <row r="64" spans="1:66" ht="12">
      <c r="A64" s="4">
        <f>COUNTIF(AY64:BM64,"&gt;0")</f>
        <v>1</v>
      </c>
      <c r="B64" s="2">
        <v>22799</v>
      </c>
      <c r="C64" s="3">
        <f>DATEDIF(B64,$C$4,"Y")</f>
        <v>55</v>
      </c>
      <c r="D64" s="1" t="s">
        <v>297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512</v>
      </c>
      <c r="I64" s="1">
        <v>2</v>
      </c>
      <c r="J64" s="1">
        <f>J63+1</f>
        <v>60</v>
      </c>
      <c r="K64" s="1" t="s">
        <v>190</v>
      </c>
      <c r="L64" s="1" t="s">
        <v>327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S64" s="4">
        <v>7</v>
      </c>
      <c r="T64" s="3">
        <f>IF(S64="",0,(T$4*(101+(1000*LOG(S$4,10))-(1000*LOG(S64,10)))))</f>
        <v>670.8753079565612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670.8753079565612</v>
      </c>
      <c r="AT64" s="6">
        <f>BN64</f>
        <v>670.8753079565612</v>
      </c>
      <c r="AU64" s="9"/>
      <c r="AV64" s="3">
        <f>IF(AU64="*",AT64*0.05,0)</f>
        <v>0</v>
      </c>
      <c r="AW64" s="7">
        <f>AT64+AV64</f>
        <v>670.8753079565612</v>
      </c>
      <c r="AX64" s="4" t="s">
        <v>27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670.8753079565612</v>
      </c>
      <c r="BC64" s="3">
        <f>V64</f>
        <v>0</v>
      </c>
      <c r="BD64" s="3">
        <f>X64</f>
        <v>0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670.8753079565612</v>
      </c>
    </row>
    <row r="65" spans="1:66" ht="12">
      <c r="A65" s="4">
        <f>COUNTIF(AY65:BM65,"&gt;0")</f>
        <v>1</v>
      </c>
      <c r="B65" s="2">
        <v>1</v>
      </c>
      <c r="C65" s="3">
        <f>DATEDIF(B65,$C$4,"Y")</f>
        <v>117</v>
      </c>
      <c r="D65" s="1" t="s">
        <v>52</v>
      </c>
      <c r="E65" s="1" t="str">
        <f>IF(C65&lt;46,"YES","NO")</f>
        <v>NO</v>
      </c>
      <c r="F65" s="1" t="str">
        <f>IF(AND(C65&gt;45,C65&lt;66),"YES","NO")</f>
        <v>NO</v>
      </c>
      <c r="G65" s="1" t="str">
        <f>IF(AND(C65&gt;65,C65&lt;100),"YES","NO")</f>
        <v>NO</v>
      </c>
      <c r="H65" s="1" t="s">
        <v>94</v>
      </c>
      <c r="I65" s="1">
        <v>3</v>
      </c>
      <c r="J65" s="1">
        <f>J64+1</f>
        <v>61</v>
      </c>
      <c r="K65" s="1" t="s">
        <v>494</v>
      </c>
      <c r="L65" s="1" t="s">
        <v>304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V65" s="3">
        <f>IF(U65="",0,(V$4*(101+(1000*LOG(U$4,10))-(1000*LOG(U65,10)))))</f>
        <v>0</v>
      </c>
      <c r="W65" s="4">
        <v>11</v>
      </c>
      <c r="X65" s="3">
        <f>IF(W65="",0,(X$4*(101+(1000*LOG(W$4,10))-(1000*LOG(W65,10)))))</f>
        <v>650.6719218682742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650.6719218682742</v>
      </c>
      <c r="AT65" s="6">
        <f>BN65</f>
        <v>650.6719218682742</v>
      </c>
      <c r="AU65" s="4"/>
      <c r="AV65" s="3">
        <f>IF(AU65="*",AT65*0.05,0)</f>
        <v>0</v>
      </c>
      <c r="AW65" s="7">
        <f>AT65+AV65</f>
        <v>650.6719218682742</v>
      </c>
      <c r="AX65" s="26" t="s">
        <v>524</v>
      </c>
      <c r="AY65" s="3">
        <f>N65</f>
        <v>0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0</v>
      </c>
      <c r="BD65" s="3">
        <f>X65</f>
        <v>650.6719218682742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650.6719218682742</v>
      </c>
    </row>
    <row r="66" spans="1:66" ht="12">
      <c r="A66" s="4">
        <f>COUNTIF(AY66:BM66,"&gt;0")</f>
        <v>1</v>
      </c>
      <c r="B66" s="2">
        <v>28348</v>
      </c>
      <c r="C66" s="3">
        <f>DATEDIF(B66,$C$4,"Y")</f>
        <v>39</v>
      </c>
      <c r="D66" s="1" t="s">
        <v>333</v>
      </c>
      <c r="E66" s="1" t="str">
        <f>IF(C66&lt;46,"YES","NO")</f>
        <v>YES</v>
      </c>
      <c r="F66" s="1" t="str">
        <f>IF(AND(C66&gt;45,C66&lt;66),"YES","NO")</f>
        <v>NO</v>
      </c>
      <c r="G66" s="1" t="str">
        <f>IF(AND(C66&gt;65,C66&lt;100),"YES","NO")</f>
        <v>NO</v>
      </c>
      <c r="H66" s="1" t="s">
        <v>213</v>
      </c>
      <c r="I66" s="1">
        <v>1</v>
      </c>
      <c r="J66" s="1">
        <f>J65+1</f>
        <v>62</v>
      </c>
      <c r="K66" s="1" t="s">
        <v>511</v>
      </c>
      <c r="L66" s="1" t="s">
        <v>28</v>
      </c>
      <c r="N66" s="3">
        <f>IF(M66="",0,(N$4*(101+(1000*LOG(M$4,10))-(1000*LOG(M66,10)))))</f>
        <v>0</v>
      </c>
      <c r="O66" s="4">
        <v>9</v>
      </c>
      <c r="P66" s="3">
        <f>IF(O66="",0,(P$4*(101+(1000*LOG(O$4,10))-(1000*LOG(O66,10)))))</f>
        <v>623.8787452803375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623.8787452803375</v>
      </c>
      <c r="AT66" s="6">
        <f>BN66</f>
        <v>623.8787452803375</v>
      </c>
      <c r="AU66" s="9"/>
      <c r="AV66" s="3">
        <f>IF(AU66="*",AT66*0.05,0)</f>
        <v>0</v>
      </c>
      <c r="AW66" s="7">
        <f>AT66+AV66</f>
        <v>623.8787452803375</v>
      </c>
      <c r="AX66" s="4" t="s">
        <v>27</v>
      </c>
      <c r="AY66" s="3">
        <f>N66</f>
        <v>0</v>
      </c>
      <c r="AZ66" s="3">
        <f>P66</f>
        <v>623.8787452803375</v>
      </c>
      <c r="BA66" s="3">
        <f>R66</f>
        <v>0</v>
      </c>
      <c r="BB66" s="3">
        <f>T66</f>
        <v>0</v>
      </c>
      <c r="BC66" s="3">
        <f>V66</f>
        <v>0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623.8787452803375</v>
      </c>
    </row>
    <row r="67" spans="1:66" ht="12">
      <c r="A67" s="4">
        <f>COUNTIF(AY67:BM67,"&gt;0")</f>
        <v>1</v>
      </c>
      <c r="B67" s="2">
        <v>22493</v>
      </c>
      <c r="C67" s="3">
        <f>DATEDIF(B67,$C$4,"Y")</f>
        <v>55</v>
      </c>
      <c r="D67" s="1" t="s">
        <v>333</v>
      </c>
      <c r="E67" s="1" t="str">
        <f>IF(C67&lt;46,"YES","NO")</f>
        <v>NO</v>
      </c>
      <c r="F67" s="1" t="str">
        <f>IF(AND(C67&gt;45,C67&lt;66),"YES","NO")</f>
        <v>YES</v>
      </c>
      <c r="G67" s="1" t="str">
        <f>IF(AND(C67&gt;65,C67&lt;100),"YES","NO")</f>
        <v>NO</v>
      </c>
      <c r="H67" s="1" t="s">
        <v>34</v>
      </c>
      <c r="I67" s="1">
        <v>2</v>
      </c>
      <c r="J67" s="1">
        <f>J66+1</f>
        <v>63</v>
      </c>
      <c r="K67" s="1" t="s">
        <v>306</v>
      </c>
      <c r="L67" s="1" t="s">
        <v>269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Q67" s="4">
        <v>8</v>
      </c>
      <c r="R67" s="5">
        <f>IF(Q67="",0,(R$4*(101+(1000*LOG(Q$4,10))-(1000*LOG(Q67,10)))))</f>
        <v>578.1212547196625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/>
      <c r="AR67" s="3"/>
      <c r="AS67" s="3">
        <f>N67+P67+R67+T67+V67+X67+Z67+AB67+AD67+AF67+AH67+AJ67+AL67+AN67+AP67</f>
        <v>578.1212547196625</v>
      </c>
      <c r="AT67" s="6">
        <f>BN67</f>
        <v>578.1212547196625</v>
      </c>
      <c r="AU67" s="4"/>
      <c r="AV67" s="3">
        <f>IF(AU67="*",AT67*0.05,0)</f>
        <v>0</v>
      </c>
      <c r="AW67" s="7">
        <f>AT67+AV67</f>
        <v>578.1212547196625</v>
      </c>
      <c r="AX67" s="4" t="s">
        <v>27</v>
      </c>
      <c r="AY67" s="3">
        <f>N67</f>
        <v>0</v>
      </c>
      <c r="AZ67" s="3">
        <f>P67</f>
        <v>0</v>
      </c>
      <c r="BA67" s="3">
        <f>R67</f>
        <v>578.1212547196625</v>
      </c>
      <c r="BB67" s="3">
        <f>T67</f>
        <v>0</v>
      </c>
      <c r="BC67" s="3">
        <f>V67</f>
        <v>0</v>
      </c>
      <c r="BD67" s="3">
        <f>X67</f>
        <v>0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0</v>
      </c>
      <c r="BM67" s="3">
        <f>AP67</f>
        <v>0</v>
      </c>
      <c r="BN67" s="8">
        <f>(LARGE(AY67:BM67,1))+(LARGE(AY67:BM67,2))+(LARGE(AY67:BM67,3))+(LARGE(AY67:BM67,4))+(LARGE(AY67:BM67,5))</f>
        <v>578.1212547196625</v>
      </c>
    </row>
    <row r="68" spans="1:66" ht="12">
      <c r="A68" s="4">
        <f>COUNTIF(AY68:BM68,"&gt;0")</f>
        <v>1</v>
      </c>
      <c r="B68" s="2">
        <v>26723</v>
      </c>
      <c r="C68" s="3">
        <f>DATEDIF(B68,$C$4,"Y")</f>
        <v>44</v>
      </c>
      <c r="D68" s="1" t="s">
        <v>333</v>
      </c>
      <c r="E68" s="1" t="str">
        <f>IF(C68&lt;46,"YES","NO")</f>
        <v>YES</v>
      </c>
      <c r="F68" s="1" t="str">
        <f>IF(AND(C68&gt;45,C68&lt;66),"YES","NO")</f>
        <v>NO</v>
      </c>
      <c r="G68" s="1" t="str">
        <f>IF(AND(C68&gt;65,C68&lt;100),"YES","NO")</f>
        <v>NO</v>
      </c>
      <c r="H68" s="1" t="s">
        <v>183</v>
      </c>
      <c r="I68" s="1">
        <v>1</v>
      </c>
      <c r="J68" s="1">
        <f>J67+1</f>
        <v>64</v>
      </c>
      <c r="K68" s="1" t="s">
        <v>300</v>
      </c>
      <c r="L68" s="1" t="s">
        <v>301</v>
      </c>
      <c r="N68" s="3">
        <f>IF(M68="",0,(N$4*(101+(1000*LOG(M$4,10))-(1000*LOG(M68,10)))))</f>
        <v>0</v>
      </c>
      <c r="O68" s="4">
        <v>10</v>
      </c>
      <c r="P68" s="3">
        <f>IF(O68="",0,(P$4*(101+(1000*LOG(O$4,10))-(1000*LOG(O68,10)))))</f>
        <v>578.1212547196624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578.1212547196624</v>
      </c>
      <c r="AT68" s="6">
        <f>BN68</f>
        <v>578.1212547196624</v>
      </c>
      <c r="AU68" s="4"/>
      <c r="AV68" s="3">
        <f>IF(AU68="*",AT68*0.05,0)</f>
        <v>0</v>
      </c>
      <c r="AW68" s="7">
        <f>AT68+AV68</f>
        <v>578.1212547196624</v>
      </c>
      <c r="AX68" s="4" t="s">
        <v>27</v>
      </c>
      <c r="AY68" s="3">
        <f>N68</f>
        <v>0</v>
      </c>
      <c r="AZ68" s="3">
        <f>P68</f>
        <v>578.1212547196624</v>
      </c>
      <c r="BA68" s="3">
        <f>R68</f>
        <v>0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0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578.1212547196624</v>
      </c>
    </row>
    <row r="69" spans="1:66" ht="12">
      <c r="A69" s="4">
        <f>COUNTIF(AY69:BM69,"&gt;0")</f>
        <v>1</v>
      </c>
      <c r="B69" s="2">
        <v>1</v>
      </c>
      <c r="C69" s="3">
        <f>DATEDIF(B69,$C$4,"Y")</f>
        <v>117</v>
      </c>
      <c r="D69" s="1" t="s">
        <v>333</v>
      </c>
      <c r="E69" s="1" t="str">
        <f>IF(C69&lt;46,"YES","NO")</f>
        <v>NO</v>
      </c>
      <c r="F69" s="1" t="str">
        <f>IF(AND(C69&gt;45,C69&lt;66),"YES","NO")</f>
        <v>NO</v>
      </c>
      <c r="G69" s="1" t="str">
        <f>IF(AND(C69&gt;65,C69&lt;100),"YES","NO")</f>
        <v>NO</v>
      </c>
      <c r="H69" s="1" t="s">
        <v>94</v>
      </c>
      <c r="I69" s="1">
        <v>3</v>
      </c>
      <c r="J69" s="1">
        <f>J68+1</f>
        <v>65</v>
      </c>
      <c r="K69" s="1" t="s">
        <v>25</v>
      </c>
      <c r="L69" s="1" t="s">
        <v>527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W69" s="4">
        <v>13</v>
      </c>
      <c r="X69" s="3">
        <f>IF(W69="",0,(X$4*(101+(1000*LOG(W$4,10))-(1000*LOG(W69,10)))))</f>
        <v>578.1212547196624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/>
      <c r="AR69" s="3">
        <f>IF(AQ69="",0,(AR$4*(101+(1000*LOG(AQ$4,10))-(1000*LOG(AQ69,10)))))</f>
        <v>0</v>
      </c>
      <c r="AS69" s="3">
        <f>N69+P69+R69+T69+V69+X69+Z69+AB69+AD69+AF69+AH69+AJ69+AL69+AN69+AP69</f>
        <v>578.1212547196624</v>
      </c>
      <c r="AT69" s="6">
        <f>BN69</f>
        <v>578.1212547196624</v>
      </c>
      <c r="AU69" s="4"/>
      <c r="AV69" s="3">
        <f>IF(AU69="*",AT69*0.05,0)</f>
        <v>0</v>
      </c>
      <c r="AW69" s="7">
        <f>AT69+AV69</f>
        <v>578.1212547196624</v>
      </c>
      <c r="AX69" s="26" t="s">
        <v>524</v>
      </c>
      <c r="AY69" s="3">
        <f>N69</f>
        <v>0</v>
      </c>
      <c r="AZ69" s="3">
        <f>P69</f>
        <v>0</v>
      </c>
      <c r="BA69" s="3">
        <f>R69</f>
        <v>0</v>
      </c>
      <c r="BB69" s="3">
        <f>T69</f>
        <v>0</v>
      </c>
      <c r="BC69" s="3">
        <f>V69</f>
        <v>0</v>
      </c>
      <c r="BD69" s="3">
        <f>X69</f>
        <v>578.1212547196624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0</v>
      </c>
      <c r="BJ69" s="3">
        <f>AJ69</f>
        <v>0</v>
      </c>
      <c r="BK69" s="3">
        <f>AL69</f>
        <v>0</v>
      </c>
      <c r="BL69" s="3">
        <f>AN69</f>
        <v>0</v>
      </c>
      <c r="BM69" s="3">
        <f>AP69</f>
        <v>0</v>
      </c>
      <c r="BN69" s="8">
        <f>(LARGE(AY69:BM69,1))+(LARGE(AY69:BM69,2))+(LARGE(AY69:BM69,3))+(LARGE(AY69:BM69,4))+(LARGE(AY69:BM69,5))</f>
        <v>578.1212547196624</v>
      </c>
    </row>
    <row r="70" spans="1:66" ht="12">
      <c r="A70" s="4">
        <f>COUNTIF(AY70:BM70,"&gt;0")</f>
        <v>1</v>
      </c>
      <c r="B70" s="2">
        <v>20868</v>
      </c>
      <c r="C70" s="3">
        <f>DATEDIF(B70,$C$4,"Y")</f>
        <v>60</v>
      </c>
      <c r="D70" s="1" t="s">
        <v>214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" t="s">
        <v>213</v>
      </c>
      <c r="I70" s="1">
        <v>1</v>
      </c>
      <c r="J70" s="1">
        <f>J69+1</f>
        <v>66</v>
      </c>
      <c r="K70" s="1" t="s">
        <v>462</v>
      </c>
      <c r="L70" s="1" t="s">
        <v>150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R70" s="5">
        <f>IF(Q70="",0,(R$4*(101+(1000*LOG(Q$4,10))-(1000*LOG(Q70,10)))))</f>
        <v>0</v>
      </c>
      <c r="T70" s="3">
        <f>IF(S70="",0,(T$4*(101+(1000*LOG(S$4,10))-(1000*LOG(S70,10)))))</f>
        <v>0</v>
      </c>
      <c r="V70" s="3">
        <f>IF(U70="",0,(V$4*(101+(1000*LOG(U$4,10))-(1000*LOG(U70,10)))))</f>
        <v>0</v>
      </c>
      <c r="W70" s="4">
        <v>14</v>
      </c>
      <c r="X70" s="3">
        <f>IF(W70="",0,(X$4*(101+(1000*LOG(W$4,10))-(1000*LOG(W70,10)))))</f>
        <v>545.9365713482614</v>
      </c>
      <c r="Z70" s="3">
        <f>IF(Y70="",0,(Z$4*(101+(1000*LOG(Y$4,10))-(1000*LOG(Y70,10)))))</f>
        <v>0</v>
      </c>
      <c r="AB70" s="3">
        <f>IF(AA70="",0,(AB$4*(101+(1000*LOG(AA$4,10))-(1000*LOG(AA70,10)))))</f>
        <v>0</v>
      </c>
      <c r="AD70" s="3">
        <f>IF(AC70="",0,(AD$4*(101+(1000*LOG(AC$4,10))-(1000*LOG(AC70,10)))))</f>
        <v>0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545.9365713482614</v>
      </c>
      <c r="AT70" s="6">
        <f>BN70</f>
        <v>545.9365713482614</v>
      </c>
      <c r="AV70" s="3">
        <f>IF(AU70="*",AT70*0.05,0)</f>
        <v>0</v>
      </c>
      <c r="AW70" s="7">
        <f>AT70+AV70</f>
        <v>545.9365713482614</v>
      </c>
      <c r="AX70" s="4" t="s">
        <v>27</v>
      </c>
      <c r="AY70" s="3">
        <f>N70</f>
        <v>0</v>
      </c>
      <c r="AZ70" s="3">
        <f>P70</f>
        <v>0</v>
      </c>
      <c r="BA70" s="3">
        <f>R70</f>
        <v>0</v>
      </c>
      <c r="BB70" s="3">
        <f>T70</f>
        <v>0</v>
      </c>
      <c r="BC70" s="3">
        <f>V70</f>
        <v>0</v>
      </c>
      <c r="BD70" s="3">
        <f>X70</f>
        <v>545.9365713482614</v>
      </c>
      <c r="BE70" s="3">
        <f>Z70</f>
        <v>0</v>
      </c>
      <c r="BF70" s="3">
        <f>AB70</f>
        <v>0</v>
      </c>
      <c r="BG70" s="3">
        <f>AD70</f>
        <v>0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0</v>
      </c>
      <c r="BM70" s="3">
        <f>AP70</f>
        <v>0</v>
      </c>
      <c r="BN70" s="8">
        <f>(LARGE(AY70:BM70,1))+(LARGE(AY70:BM70,2))+(LARGE(AY70:BM70,3))+(LARGE(AY70:BM70,4))+(LARGE(AY70:BM70,5))</f>
        <v>545.9365713482614</v>
      </c>
    </row>
    <row r="71" spans="1:66" ht="12">
      <c r="A71" s="4">
        <f>COUNTIF(AY71:BM71,"&gt;0")</f>
        <v>1</v>
      </c>
      <c r="B71" s="2">
        <v>22613</v>
      </c>
      <c r="C71" s="3">
        <f>DATEDIF(B71,$C$4,"Y")</f>
        <v>55</v>
      </c>
      <c r="D71" s="12" t="s">
        <v>521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184</v>
      </c>
      <c r="I71" s="1">
        <v>2</v>
      </c>
      <c r="J71" s="1">
        <f>J70+1</f>
        <v>67</v>
      </c>
      <c r="K71" s="12" t="s">
        <v>588</v>
      </c>
      <c r="L71" s="12" t="s">
        <v>516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Q71" s="4">
        <v>9</v>
      </c>
      <c r="R71" s="5">
        <f>IF(Q71="",0,(R$4*(101+(1000*LOG(Q$4,10))-(1000*LOG(Q71,10)))))</f>
        <v>526.968732272281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526.968732272281</v>
      </c>
      <c r="AT71" s="6">
        <f>BN71</f>
        <v>526.968732272281</v>
      </c>
      <c r="AU71" s="4"/>
      <c r="AV71" s="3">
        <f>IF(AU71="*",AT71*0.05,0)</f>
        <v>0</v>
      </c>
      <c r="AW71" s="7">
        <f>AT71+AV71</f>
        <v>526.968732272281</v>
      </c>
      <c r="AX71" s="26" t="s">
        <v>27</v>
      </c>
      <c r="AY71" s="3">
        <f>N71</f>
        <v>0</v>
      </c>
      <c r="AZ71" s="3">
        <f>P71</f>
        <v>0</v>
      </c>
      <c r="BA71" s="3">
        <f>R71</f>
        <v>526.968732272281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526.968732272281</v>
      </c>
    </row>
    <row r="72" spans="1:68" ht="12">
      <c r="A72" s="27">
        <f>COUNTIF(AY72:BM72,"&gt;0")</f>
        <v>1</v>
      </c>
      <c r="B72" s="28">
        <v>1</v>
      </c>
      <c r="C72" s="29">
        <f>DATEDIF(B72,$C$4,"Y")</f>
        <v>117</v>
      </c>
      <c r="D72" s="30"/>
      <c r="E72" s="30" t="str">
        <f>IF(C72&lt;46,"YES","NO")</f>
        <v>NO</v>
      </c>
      <c r="F72" s="30" t="str">
        <f>IF(AND(C72&gt;45,C72&lt;66),"YES","NO")</f>
        <v>NO</v>
      </c>
      <c r="G72" s="30" t="str">
        <f>IF(AND(C72&gt;65,C72&lt;100),"YES","NO")</f>
        <v>NO</v>
      </c>
      <c r="H72" s="30"/>
      <c r="I72" s="30"/>
      <c r="J72" s="30">
        <f>J71+1</f>
        <v>68</v>
      </c>
      <c r="K72" s="30" t="s">
        <v>328</v>
      </c>
      <c r="L72" s="30" t="s">
        <v>641</v>
      </c>
      <c r="M72" s="27"/>
      <c r="N72" s="29">
        <f>IF(M72="",0,(N$4*(101+(1000*LOG(M$4,10))-(1000*LOG(M72,10)))))</f>
        <v>0</v>
      </c>
      <c r="O72" s="27"/>
      <c r="P72" s="29">
        <f>IF(O72="",0,(P$4*(101+(1000*LOG(O$4,10))-(1000*LOG(O72,10)))))</f>
        <v>0</v>
      </c>
      <c r="Q72" s="27"/>
      <c r="R72" s="31">
        <f>IF(Q72="",0,(R$4*(101+(1000*LOG(Q$4,10))-(1000*LOG(Q72,10)))))</f>
        <v>0</v>
      </c>
      <c r="S72" s="27"/>
      <c r="T72" s="29">
        <f>IF(S72="",0,(T$4*(101+(1000*LOG(S$4,10))-(1000*LOG(S72,10)))))</f>
        <v>0</v>
      </c>
      <c r="U72" s="27"/>
      <c r="V72" s="29">
        <f>IF(U72="",0,(V$4*(101+(1000*LOG(U$4,10))-(1000*LOG(U72,10)))))</f>
        <v>0</v>
      </c>
      <c r="W72" s="27"/>
      <c r="X72" s="29">
        <f>IF(W72="",0,(X$4*(101+(1000*LOG(W$4,10))-(1000*LOG(W72,10)))))</f>
        <v>0</v>
      </c>
      <c r="Y72" s="27"/>
      <c r="Z72" s="29">
        <f>IF(Y72="",0,(Z$4*(101+(1000*LOG(Y$4,10))-(1000*LOG(Y72,10)))))</f>
        <v>0</v>
      </c>
      <c r="AA72" s="27">
        <v>6</v>
      </c>
      <c r="AB72" s="29">
        <f>IF(AA72="",0,(AB$4*(101+(1000*LOG(AA$4,10))-(1000*LOG(AA72,10)))))</f>
        <v>498.9400086720376</v>
      </c>
      <c r="AC72" s="27"/>
      <c r="AD72" s="29">
        <f>IF(AC72="",0,(AD$4*(101+(1000*LOG(AC$4,10))-(1000*LOG(AC72,10)))))</f>
        <v>0</v>
      </c>
      <c r="AE72" s="27"/>
      <c r="AF72" s="29">
        <f>IF(AE72="",0,(AF$4*(101+(1000*LOG(AE$4,10))-(1000*LOG(AE72,10)))))</f>
        <v>0</v>
      </c>
      <c r="AG72" s="27"/>
      <c r="AH72" s="29">
        <f>IF(AG72="",0,(AH$4*(101+(1000*LOG(AG$4,10))-(1000*LOG(AG72,10)))))</f>
        <v>0</v>
      </c>
      <c r="AI72" s="27"/>
      <c r="AJ72" s="29">
        <f>IF(AI72="",0,(AJ$4*(101+(1000*LOG(AI$4,10))-(1000*LOG(AI72,10)))))</f>
        <v>0</v>
      </c>
      <c r="AK72" s="27"/>
      <c r="AL72" s="29">
        <f>IF(AK72="",0,(AL$4*(101+(1000*LOG(AK$4,10))-(1000*LOG(AK72,10)))))</f>
        <v>0</v>
      </c>
      <c r="AM72" s="27"/>
      <c r="AN72" s="29">
        <f>IF(AM72="",0,(AN$4*(101+(1000*LOG(AM$4,10))-(1000*LOG(AM72,10)))))</f>
        <v>0</v>
      </c>
      <c r="AO72" s="27"/>
      <c r="AP72" s="29">
        <f>IF(AO72="",0,(AP$4*(101+(1000*LOG(AO$4,10))-(1000*LOG(AO72,10)))))</f>
        <v>0</v>
      </c>
      <c r="AQ72" s="29"/>
      <c r="AR72" s="29"/>
      <c r="AS72" s="29">
        <f>N72+P72+R72+T72+V72+X72+Z72+AB72+AD72+AF72+AH72+AJ72+AL72+AN72+AP72</f>
        <v>498.9400086720376</v>
      </c>
      <c r="AT72" s="32">
        <f>BN72</f>
        <v>498.9400086720376</v>
      </c>
      <c r="AU72" s="27"/>
      <c r="AV72" s="29">
        <f>IF(AU72="*",AT72*0.05,0)</f>
        <v>0</v>
      </c>
      <c r="AW72" s="33">
        <f>AT72+AV72</f>
        <v>498.9400086720376</v>
      </c>
      <c r="AX72" s="27" t="s">
        <v>27</v>
      </c>
      <c r="AY72" s="29">
        <f>N72</f>
        <v>0</v>
      </c>
      <c r="AZ72" s="29">
        <f>P72</f>
        <v>0</v>
      </c>
      <c r="BA72" s="29">
        <f>R72</f>
        <v>0</v>
      </c>
      <c r="BB72" s="29">
        <f>T72</f>
        <v>0</v>
      </c>
      <c r="BC72" s="29">
        <f>V72</f>
        <v>0</v>
      </c>
      <c r="BD72" s="29">
        <f>X72</f>
        <v>0</v>
      </c>
      <c r="BE72" s="29">
        <f>Z72</f>
        <v>0</v>
      </c>
      <c r="BF72" s="29">
        <f>AB72</f>
        <v>498.9400086720376</v>
      </c>
      <c r="BG72" s="29">
        <f>AD72</f>
        <v>0</v>
      </c>
      <c r="BH72" s="29">
        <f>AF72</f>
        <v>0</v>
      </c>
      <c r="BI72" s="29">
        <f>AH72</f>
        <v>0</v>
      </c>
      <c r="BJ72" s="29">
        <f>AJ72</f>
        <v>0</v>
      </c>
      <c r="BK72" s="29">
        <f>AL72</f>
        <v>0</v>
      </c>
      <c r="BL72" s="29">
        <f>AN72</f>
        <v>0</v>
      </c>
      <c r="BM72" s="29">
        <f>AP72</f>
        <v>0</v>
      </c>
      <c r="BN72" s="34">
        <f>(LARGE(AY72:BM72,1))+(LARGE(AY72:BM72,2))+(LARGE(AY72:BM72,3))+(LARGE(AY72:BM72,4))+(LARGE(AY72:BM72,5))</f>
        <v>498.9400086720376</v>
      </c>
      <c r="BO72" s="27"/>
      <c r="BP72" s="27"/>
    </row>
    <row r="73" spans="1:66" ht="12">
      <c r="A73" s="4">
        <f>COUNTIF(AY73:BM73,"&gt;0")</f>
        <v>1</v>
      </c>
      <c r="B73" s="2">
        <v>20133</v>
      </c>
      <c r="C73" s="3">
        <f>DATEDIF(B73,$C$4,"Y")</f>
        <v>62</v>
      </c>
      <c r="D73" s="1" t="s">
        <v>333</v>
      </c>
      <c r="E73" s="1" t="str">
        <f>IF(C73&lt;46,"YES","NO")</f>
        <v>NO</v>
      </c>
      <c r="F73" s="1" t="str">
        <f>IF(AND(C73&gt;45,C73&lt;66),"YES","NO")</f>
        <v>YES</v>
      </c>
      <c r="G73" s="1" t="str">
        <f>IF(AND(C73&gt;65,C73&lt;100),"YES","NO")</f>
        <v>NO</v>
      </c>
      <c r="H73" s="1" t="s">
        <v>332</v>
      </c>
      <c r="I73" s="1">
        <v>2</v>
      </c>
      <c r="J73" s="1">
        <f>J72+1</f>
        <v>69</v>
      </c>
      <c r="K73" s="1" t="s">
        <v>330</v>
      </c>
      <c r="L73" s="1" t="s">
        <v>406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C73" s="4">
        <v>17</v>
      </c>
      <c r="AD73" s="3">
        <f>IF(AC73="",0,(AD$4*(101+(1000*LOG(AC$4,10))-(1000*LOG(AC73,10)))))</f>
        <v>493.8003690196265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493.8003690196265</v>
      </c>
      <c r="AT73" s="6">
        <f>BN73</f>
        <v>493.8003690196265</v>
      </c>
      <c r="AU73" s="9"/>
      <c r="AV73" s="3">
        <f>IF(AU73="*",AT73*0.05,0)</f>
        <v>0</v>
      </c>
      <c r="AW73" s="7">
        <f>AT73+AV73</f>
        <v>493.8003690196265</v>
      </c>
      <c r="AX73" s="4" t="s">
        <v>27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0</v>
      </c>
      <c r="BE73" s="3">
        <f>Z73</f>
        <v>0</v>
      </c>
      <c r="BF73" s="3">
        <f>AB73</f>
        <v>0</v>
      </c>
      <c r="BG73" s="3">
        <f>AD73</f>
        <v>493.8003690196265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493.8003690196265</v>
      </c>
    </row>
    <row r="74" spans="1:68" ht="12">
      <c r="A74" s="27">
        <f>COUNTIF(AY74:BM74,"&gt;0")</f>
        <v>1</v>
      </c>
      <c r="B74" s="28">
        <v>1</v>
      </c>
      <c r="C74" s="29">
        <f>DATEDIF(B74,$C$4,"Y")</f>
        <v>117</v>
      </c>
      <c r="D74" s="30"/>
      <c r="E74" s="30" t="str">
        <f>IF(C74&lt;46,"YES","NO")</f>
        <v>NO</v>
      </c>
      <c r="F74" s="30" t="str">
        <f>IF(AND(C74&gt;45,C74&lt;66),"YES","NO")</f>
        <v>NO</v>
      </c>
      <c r="G74" s="30" t="str">
        <f>IF(AND(C74&gt;65,C74&lt;100),"YES","NO")</f>
        <v>NO</v>
      </c>
      <c r="H74" s="30" t="s">
        <v>544</v>
      </c>
      <c r="I74" s="30">
        <v>3</v>
      </c>
      <c r="J74" s="30">
        <f>J73+1</f>
        <v>70</v>
      </c>
      <c r="K74" s="30" t="s">
        <v>632</v>
      </c>
      <c r="L74" s="30" t="s">
        <v>633</v>
      </c>
      <c r="M74" s="27"/>
      <c r="N74" s="29">
        <f>IF(M74="",0,(N$4*(101+(1000*LOG(M$4,10))-(1000*LOG(M74,10)))))</f>
        <v>0</v>
      </c>
      <c r="O74" s="27"/>
      <c r="P74" s="29">
        <f>IF(O74="",0,(P$4*(101+(1000*LOG(O$4,10))-(1000*LOG(O74,10)))))</f>
        <v>0</v>
      </c>
      <c r="Q74" s="27"/>
      <c r="R74" s="31">
        <f>IF(Q74="",0,(R$4*(101+(1000*LOG(Q$4,10))-(1000*LOG(Q74,10)))))</f>
        <v>0</v>
      </c>
      <c r="S74" s="27"/>
      <c r="T74" s="29">
        <f>IF(S74="",0,(T$4*(101+(1000*LOG(S$4,10))-(1000*LOG(S74,10)))))</f>
        <v>0</v>
      </c>
      <c r="U74" s="27"/>
      <c r="V74" s="29">
        <f>IF(U74="",0,(V$4*(101+(1000*LOG(U$4,10))-(1000*LOG(U74,10)))))</f>
        <v>0</v>
      </c>
      <c r="W74" s="27">
        <v>16</v>
      </c>
      <c r="X74" s="29">
        <f>IF(W74="",0,(X$4*(101+(1000*LOG(W$4,10))-(1000*LOG(W74,10)))))</f>
        <v>487.9446243705745</v>
      </c>
      <c r="Y74" s="27"/>
      <c r="Z74" s="29">
        <f>IF(Y74="",0,(Z$4*(101+(1000*LOG(Y$4,10))-(1000*LOG(Y74,10)))))</f>
        <v>0</v>
      </c>
      <c r="AA74" s="27"/>
      <c r="AB74" s="29">
        <f>IF(AA74="",0,(AB$4*(101+(1000*LOG(AA$4,10))-(1000*LOG(AA74,10)))))</f>
        <v>0</v>
      </c>
      <c r="AC74" s="27"/>
      <c r="AD74" s="29">
        <f>IF(AC74="",0,(AD$4*(101+(1000*LOG(AC$4,10))-(1000*LOG(AC74,10)))))</f>
        <v>0</v>
      </c>
      <c r="AE74" s="27"/>
      <c r="AF74" s="29">
        <f>IF(AE74="",0,(AF$4*(101+(1000*LOG(AE$4,10))-(1000*LOG(AE74,10)))))</f>
        <v>0</v>
      </c>
      <c r="AG74" s="27"/>
      <c r="AH74" s="29">
        <f>IF(AG74="",0,(AH$4*(101+(1000*LOG(AG$4,10))-(1000*LOG(AG74,10)))))</f>
        <v>0</v>
      </c>
      <c r="AI74" s="27"/>
      <c r="AJ74" s="29">
        <f>IF(AI74="",0,(AJ$4*(101+(1000*LOG(AI$4,10))-(1000*LOG(AI74,10)))))</f>
        <v>0</v>
      </c>
      <c r="AK74" s="27"/>
      <c r="AL74" s="29">
        <f>IF(AK74="",0,(AL$4*(101+(1000*LOG(AK$4,10))-(1000*LOG(AK74,10)))))</f>
        <v>0</v>
      </c>
      <c r="AM74" s="27"/>
      <c r="AN74" s="29">
        <f>IF(AM74="",0,(AN$4*(101+(1000*LOG(AM$4,10))-(1000*LOG(AM74,10)))))</f>
        <v>0</v>
      </c>
      <c r="AO74" s="27"/>
      <c r="AP74" s="29">
        <f>IF(AO74="",0,(AP$4*(101+(1000*LOG(AO$4,10))-(1000*LOG(AO74,10)))))</f>
        <v>0</v>
      </c>
      <c r="AQ74" s="29"/>
      <c r="AR74" s="29"/>
      <c r="AS74" s="29">
        <f>N74+P74+R74+T74+V74+X74+Z74+AB74+AD74+AF74+AH74+AJ74+AL74+AN74+AP74</f>
        <v>487.9446243705745</v>
      </c>
      <c r="AT74" s="32">
        <f>BN74</f>
        <v>487.9446243705745</v>
      </c>
      <c r="AU74" s="27"/>
      <c r="AV74" s="29">
        <f>IF(AU74="*",AT74*0.05,0)</f>
        <v>0</v>
      </c>
      <c r="AW74" s="33">
        <f>AT74+AV74</f>
        <v>487.9446243705745</v>
      </c>
      <c r="AX74" s="27" t="s">
        <v>27</v>
      </c>
      <c r="AY74" s="29">
        <f>N74</f>
        <v>0</v>
      </c>
      <c r="AZ74" s="29">
        <f>P74</f>
        <v>0</v>
      </c>
      <c r="BA74" s="29">
        <f>R74</f>
        <v>0</v>
      </c>
      <c r="BB74" s="29">
        <f>T74</f>
        <v>0</v>
      </c>
      <c r="BC74" s="29">
        <f>V74</f>
        <v>0</v>
      </c>
      <c r="BD74" s="29">
        <f>X74</f>
        <v>487.9446243705745</v>
      </c>
      <c r="BE74" s="29">
        <f>Z74</f>
        <v>0</v>
      </c>
      <c r="BF74" s="29">
        <f>AB74</f>
        <v>0</v>
      </c>
      <c r="BG74" s="29">
        <f>AD74</f>
        <v>0</v>
      </c>
      <c r="BH74" s="29">
        <f>AF74</f>
        <v>0</v>
      </c>
      <c r="BI74" s="29">
        <f>AH74</f>
        <v>0</v>
      </c>
      <c r="BJ74" s="29">
        <f>AJ74</f>
        <v>0</v>
      </c>
      <c r="BK74" s="29">
        <f>AL74</f>
        <v>0</v>
      </c>
      <c r="BL74" s="29">
        <f>AN74</f>
        <v>0</v>
      </c>
      <c r="BM74" s="29">
        <f>AP74</f>
        <v>0</v>
      </c>
      <c r="BN74" s="34">
        <f>(LARGE(AY74:BM74,1))+(LARGE(AY74:BM74,2))+(LARGE(AY74:BM74,3))+(LARGE(AY74:BM74,4))+(LARGE(AY74:BM74,5))</f>
        <v>487.9446243705745</v>
      </c>
      <c r="BO74" s="27"/>
      <c r="BP74" s="27"/>
    </row>
    <row r="75" spans="1:66" ht="12">
      <c r="A75" s="4">
        <f>COUNTIF(AY75:BM75,"&gt;0")</f>
        <v>1</v>
      </c>
      <c r="B75" s="2">
        <v>22179</v>
      </c>
      <c r="C75" s="3">
        <f>DATEDIF(B75,$C$4,"Y")</f>
        <v>56</v>
      </c>
      <c r="D75" s="1" t="s">
        <v>333</v>
      </c>
      <c r="E75" s="1" t="str">
        <f>IF(C75&lt;46,"YES","NO")</f>
        <v>NO</v>
      </c>
      <c r="F75" s="1" t="str">
        <f>IF(AND(C75&gt;45,C75&lt;66),"YES","NO")</f>
        <v>YES</v>
      </c>
      <c r="G75" s="1" t="str">
        <f>IF(AND(C75&gt;65,C75&lt;100),"YES","NO")</f>
        <v>NO</v>
      </c>
      <c r="H75" s="1" t="s">
        <v>183</v>
      </c>
      <c r="I75" s="1">
        <v>1</v>
      </c>
      <c r="J75" s="1">
        <f>J74+1</f>
        <v>71</v>
      </c>
      <c r="K75" s="1" t="s">
        <v>324</v>
      </c>
      <c r="L75" s="1" t="s">
        <v>138</v>
      </c>
      <c r="N75" s="3">
        <f>IF(M75="",0,(N$4*(101+(1000*LOG(M$4,10))-(1000*LOG(M75,10)))))</f>
        <v>0</v>
      </c>
      <c r="O75" s="4">
        <v>13</v>
      </c>
      <c r="P75" s="3">
        <f>IF(O75="",0,(P$4*(101+(1000*LOG(O$4,10))-(1000*LOG(O75,10)))))</f>
        <v>464.1779024128257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464.1779024128257</v>
      </c>
      <c r="AT75" s="6">
        <f>BN75</f>
        <v>464.1779024128257</v>
      </c>
      <c r="AU75" s="4"/>
      <c r="AV75" s="3">
        <f>IF(AU75="*",AT75*0.05,0)</f>
        <v>0</v>
      </c>
      <c r="AW75" s="7">
        <f>AT75+AV75</f>
        <v>464.1779024128257</v>
      </c>
      <c r="AX75" s="4" t="s">
        <v>27</v>
      </c>
      <c r="AY75" s="3">
        <f>N75</f>
        <v>0</v>
      </c>
      <c r="AZ75" s="3">
        <f>P75</f>
        <v>464.1779024128257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0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0</v>
      </c>
      <c r="BM75" s="3">
        <f>AP75</f>
        <v>0</v>
      </c>
      <c r="BN75" s="8">
        <f>(LARGE(AY75:BM75,1))+(LARGE(AY75:BM75,2))+(LARGE(AY75:BM75,3))+(LARGE(AY75:BM75,4))+(LARGE(AY75:BM75,5))</f>
        <v>464.1779024128257</v>
      </c>
    </row>
    <row r="76" spans="1:66" ht="12">
      <c r="A76" s="4">
        <f>COUNTIF(AY76:BM76,"&gt;0")</f>
        <v>1</v>
      </c>
      <c r="B76" s="2">
        <v>24603</v>
      </c>
      <c r="C76" s="3">
        <f>DATEDIF(B76,$C$4,"Y")</f>
        <v>50</v>
      </c>
      <c r="D76" s="12" t="s">
        <v>521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11</v>
      </c>
      <c r="I76" s="1">
        <v>1</v>
      </c>
      <c r="J76" s="1">
        <f>J75+1</f>
        <v>72</v>
      </c>
      <c r="K76" s="1" t="s">
        <v>218</v>
      </c>
      <c r="L76" s="1" t="s">
        <v>219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W76" s="4">
        <v>17</v>
      </c>
      <c r="X76" s="3">
        <f>IF(W76="",0,(X$4*(101+(1000*LOG(W$4,10))-(1000*LOG(W76,10)))))</f>
        <v>461.6156856482253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461.6156856482253</v>
      </c>
      <c r="AT76" s="6">
        <f>BN76</f>
        <v>461.6156856482253</v>
      </c>
      <c r="AU76" s="4"/>
      <c r="AV76" s="3">
        <f>IF(AU76="*",AT76*0.05,0)</f>
        <v>0</v>
      </c>
      <c r="AW76" s="7">
        <f>AT76+AV76</f>
        <v>461.6156856482253</v>
      </c>
      <c r="AX76" s="4" t="s">
        <v>27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461.6156856482253</v>
      </c>
      <c r="BE76" s="3">
        <f>Z76</f>
        <v>0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461.6156856482253</v>
      </c>
    </row>
    <row r="77" spans="1:68" s="27" customFormat="1" ht="12">
      <c r="A77" s="4">
        <f>COUNTIF(AY77:BM77,"&gt;0")</f>
        <v>1</v>
      </c>
      <c r="B77" s="2">
        <v>1</v>
      </c>
      <c r="C77" s="3">
        <f>DATEDIF(B77,$C$4,"Y")</f>
        <v>117</v>
      </c>
      <c r="D77" s="1" t="s">
        <v>521</v>
      </c>
      <c r="E77" s="1" t="str">
        <f>IF(C77&lt;46,"YES","NO")</f>
        <v>NO</v>
      </c>
      <c r="F77" s="1" t="str">
        <f>IF(AND(C77&gt;45,C77&lt;66),"YES","NO")</f>
        <v>NO</v>
      </c>
      <c r="G77" s="1" t="str">
        <f>IF(AND(C77&gt;65,C77&lt;100),"YES","NO")</f>
        <v>NO</v>
      </c>
      <c r="H77" s="1"/>
      <c r="I77" s="1"/>
      <c r="J77" s="1">
        <f>J76+1</f>
        <v>73</v>
      </c>
      <c r="K77" s="1" t="s">
        <v>578</v>
      </c>
      <c r="L77" s="1" t="s">
        <v>634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>
        <v>18</v>
      </c>
      <c r="X77" s="3">
        <f>IF(W77="",0,(X$4*(101+(1000*LOG(W$4,10))-(1000*LOG(W77,10)))))</f>
        <v>436.7921019231933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436.7921019231933</v>
      </c>
      <c r="AT77" s="6">
        <f>BN77</f>
        <v>436.7921019231933</v>
      </c>
      <c r="AU77" s="4"/>
      <c r="AV77" s="3">
        <f>IF(AU77="*",AT77*0.05,0)</f>
        <v>0</v>
      </c>
      <c r="AW77" s="7">
        <f>AT77+AV77</f>
        <v>436.7921019231933</v>
      </c>
      <c r="AX77" s="4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436.7921019231933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436.7921019231933</v>
      </c>
      <c r="BO77" s="4"/>
      <c r="BP77" s="4"/>
    </row>
    <row r="78" spans="1:66" ht="12">
      <c r="A78" s="4">
        <f>COUNTIF(AY78:BM78,"&gt;0")</f>
        <v>1</v>
      </c>
      <c r="B78" s="2">
        <v>23075</v>
      </c>
      <c r="C78" s="3">
        <f>DATEDIF(B78,$C$4,"Y")</f>
        <v>54</v>
      </c>
      <c r="D78" s="1" t="s">
        <v>333</v>
      </c>
      <c r="E78" s="1" t="str">
        <f>IF(C78&lt;46,"YES","NO")</f>
        <v>NO</v>
      </c>
      <c r="F78" s="1" t="str">
        <f>IF(AND(C78&gt;45,C78&lt;66),"YES","NO")</f>
        <v>YES</v>
      </c>
      <c r="G78" s="1" t="str">
        <f>IF(AND(C78&gt;65,C78&lt;100),"YES","NO")</f>
        <v>NO</v>
      </c>
      <c r="H78" s="1" t="s">
        <v>11</v>
      </c>
      <c r="I78" s="1">
        <v>1</v>
      </c>
      <c r="J78" s="1">
        <f>J77+1</f>
        <v>74</v>
      </c>
      <c r="K78" s="1" t="s">
        <v>335</v>
      </c>
      <c r="L78" s="1" t="s">
        <v>381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W78" s="4">
        <v>20</v>
      </c>
      <c r="X78" s="3">
        <f>IF(W78="",0,(X$4*(101+(1000*LOG(W$4,10))-(1000*LOG(W78,10)))))</f>
        <v>391.03461136251804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391.03461136251804</v>
      </c>
      <c r="AT78" s="6">
        <f>BN78</f>
        <v>391.03461136251804</v>
      </c>
      <c r="AU78" s="4"/>
      <c r="AV78" s="3">
        <f>IF(AU78="*",AT78*0.05,0)</f>
        <v>0</v>
      </c>
      <c r="AW78" s="7">
        <f>AT78+AV78</f>
        <v>391.03461136251804</v>
      </c>
      <c r="AX78" s="4" t="s">
        <v>27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391.03461136251804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391.03461136251804</v>
      </c>
    </row>
    <row r="79" spans="1:68" ht="12">
      <c r="A79" s="27">
        <f>COUNTIF(AY79:BM79,"&gt;0")</f>
        <v>1</v>
      </c>
      <c r="B79" s="28">
        <v>1</v>
      </c>
      <c r="C79" s="29">
        <f>DATEDIF(B79,$C$4,"Y")</f>
        <v>117</v>
      </c>
      <c r="D79" s="30"/>
      <c r="E79" s="30" t="str">
        <f>IF(C79&lt;46,"YES","NO")</f>
        <v>NO</v>
      </c>
      <c r="F79" s="30" t="str">
        <f>IF(AND(C79&gt;45,C79&lt;66),"YES","NO")</f>
        <v>NO</v>
      </c>
      <c r="G79" s="30" t="str">
        <f>IF(AND(C79&gt;65,C79&lt;100),"YES","NO")</f>
        <v>NO</v>
      </c>
      <c r="H79" s="30"/>
      <c r="I79" s="30"/>
      <c r="J79" s="30">
        <f>J78+1</f>
        <v>75</v>
      </c>
      <c r="K79" s="30" t="s">
        <v>616</v>
      </c>
      <c r="L79" s="30" t="s">
        <v>617</v>
      </c>
      <c r="M79" s="27"/>
      <c r="N79" s="29">
        <f>IF(M79="",0,(N$4*(101+(1000*LOG(M$4,10))-(1000*LOG(M79,10)))))</f>
        <v>0</v>
      </c>
      <c r="O79" s="27">
        <v>16</v>
      </c>
      <c r="P79" s="29">
        <f>IF(O79="",0,(P$4*(101+(1000*LOG(O$4,10))-(1000*LOG(O79,10)))))</f>
        <v>374.0012720637378</v>
      </c>
      <c r="Q79" s="27"/>
      <c r="R79" s="31">
        <f>IF(Q79="",0,(R$4*(101+(1000*LOG(Q$4,10))-(1000*LOG(Q79,10)))))</f>
        <v>0</v>
      </c>
      <c r="S79" s="27"/>
      <c r="T79" s="29">
        <f>IF(S79="",0,(T$4*(101+(1000*LOG(S$4,10))-(1000*LOG(S79,10)))))</f>
        <v>0</v>
      </c>
      <c r="U79" s="27"/>
      <c r="V79" s="29">
        <f>IF(U79="",0,(V$4*(101+(1000*LOG(U$4,10))-(1000*LOG(U79,10)))))</f>
        <v>0</v>
      </c>
      <c r="W79" s="27"/>
      <c r="X79" s="29">
        <f>IF(W79="",0,(X$4*(101+(1000*LOG(W$4,10))-(1000*LOG(W79,10)))))</f>
        <v>0</v>
      </c>
      <c r="Y79" s="27"/>
      <c r="Z79" s="29">
        <f>IF(Y79="",0,(Z$4*(101+(1000*LOG(Y$4,10))-(1000*LOG(Y79,10)))))</f>
        <v>0</v>
      </c>
      <c r="AA79" s="27"/>
      <c r="AB79" s="29">
        <f>IF(AA79="",0,(AB$4*(101+(1000*LOG(AA$4,10))-(1000*LOG(AA79,10)))))</f>
        <v>0</v>
      </c>
      <c r="AC79" s="27"/>
      <c r="AD79" s="29">
        <f>IF(AC79="",0,(AD$4*(101+(1000*LOG(AC$4,10))-(1000*LOG(AC79,10)))))</f>
        <v>0</v>
      </c>
      <c r="AE79" s="27"/>
      <c r="AF79" s="29">
        <f>IF(AE79="",0,(AF$4*(101+(1000*LOG(AE$4,10))-(1000*LOG(AE79,10)))))</f>
        <v>0</v>
      </c>
      <c r="AG79" s="27"/>
      <c r="AH79" s="29">
        <f>IF(AG79="",0,(AH$4*(101+(1000*LOG(AG$4,10))-(1000*LOG(AG79,10)))))</f>
        <v>0</v>
      </c>
      <c r="AI79" s="27"/>
      <c r="AJ79" s="29">
        <f>IF(AI79="",0,(AJ$4*(101+(1000*LOG(AI$4,10))-(1000*LOG(AI79,10)))))</f>
        <v>0</v>
      </c>
      <c r="AK79" s="27"/>
      <c r="AL79" s="29">
        <f>IF(AK79="",0,(AL$4*(101+(1000*LOG(AK$4,10))-(1000*LOG(AK79,10)))))</f>
        <v>0</v>
      </c>
      <c r="AM79" s="27"/>
      <c r="AN79" s="29">
        <f>IF(AM79="",0,(AN$4*(101+(1000*LOG(AM$4,10))-(1000*LOG(AM79,10)))))</f>
        <v>0</v>
      </c>
      <c r="AO79" s="27"/>
      <c r="AP79" s="29">
        <f>IF(AO79="",0,(AP$4*(101+(1000*LOG(AO$4,10))-(1000*LOG(AO79,10)))))</f>
        <v>0</v>
      </c>
      <c r="AQ79" s="29"/>
      <c r="AR79" s="29"/>
      <c r="AS79" s="29">
        <f>N79+P79+R79+T79+V79+X79+Z79+AB79+AD79+AF79+AH79+AJ79+AL79+AN79+AP79</f>
        <v>374.0012720637378</v>
      </c>
      <c r="AT79" s="32">
        <f>BN79</f>
        <v>374.0012720637378</v>
      </c>
      <c r="AU79" s="27"/>
      <c r="AV79" s="29">
        <f>IF(AU79="*",AT79*0.05,0)</f>
        <v>0</v>
      </c>
      <c r="AW79" s="33">
        <f>AT79+AV79</f>
        <v>374.0012720637378</v>
      </c>
      <c r="AX79" s="27" t="s">
        <v>524</v>
      </c>
      <c r="AY79" s="29">
        <f>N79</f>
        <v>0</v>
      </c>
      <c r="AZ79" s="29">
        <f>P79</f>
        <v>374.0012720637378</v>
      </c>
      <c r="BA79" s="29">
        <f>R79</f>
        <v>0</v>
      </c>
      <c r="BB79" s="29">
        <f>T79</f>
        <v>0</v>
      </c>
      <c r="BC79" s="29">
        <f>V79</f>
        <v>0</v>
      </c>
      <c r="BD79" s="29">
        <f>X79</f>
        <v>0</v>
      </c>
      <c r="BE79" s="29">
        <f>Z79</f>
        <v>0</v>
      </c>
      <c r="BF79" s="29">
        <f>AB79</f>
        <v>0</v>
      </c>
      <c r="BG79" s="29">
        <f>AD79</f>
        <v>0</v>
      </c>
      <c r="BH79" s="29">
        <f>AF79</f>
        <v>0</v>
      </c>
      <c r="BI79" s="29">
        <f>AH79</f>
        <v>0</v>
      </c>
      <c r="BJ79" s="29">
        <f>AJ79</f>
        <v>0</v>
      </c>
      <c r="BK79" s="29">
        <f>AL79</f>
        <v>0</v>
      </c>
      <c r="BL79" s="29">
        <f>AN79</f>
        <v>0</v>
      </c>
      <c r="BM79" s="29">
        <f>AP79</f>
        <v>0</v>
      </c>
      <c r="BN79" s="34">
        <f>(LARGE(AY79:BM79,1))+(LARGE(AY79:BM79,2))+(LARGE(AY79:BM79,3))+(LARGE(AY79:BM79,4))+(LARGE(AY79:BM79,5))</f>
        <v>374.0012720637378</v>
      </c>
      <c r="BO79" s="27"/>
      <c r="BP79" s="27"/>
    </row>
    <row r="80" spans="1:66" ht="12">
      <c r="A80" s="4">
        <f>COUNTIF(AY80:BM80,"&gt;0")</f>
        <v>1</v>
      </c>
      <c r="B80" s="2">
        <v>35784</v>
      </c>
      <c r="C80" s="3">
        <f>DATEDIF(B80,$C$4,"Y")</f>
        <v>19</v>
      </c>
      <c r="D80" s="12" t="s">
        <v>521</v>
      </c>
      <c r="E80" s="1" t="str">
        <f>IF(C80&lt;46,"YES","NO")</f>
        <v>YES</v>
      </c>
      <c r="F80" s="1" t="str">
        <f>IF(AND(C80&gt;45,C80&lt;66),"YES","NO")</f>
        <v>NO</v>
      </c>
      <c r="G80" s="1" t="str">
        <f>IF(AND(C80&gt;65,C80&lt;100),"YES","NO")</f>
        <v>NO</v>
      </c>
      <c r="H80" s="12" t="s">
        <v>185</v>
      </c>
      <c r="I80" s="1">
        <v>2</v>
      </c>
      <c r="J80" s="1">
        <f>J79+1</f>
        <v>76</v>
      </c>
      <c r="K80" s="1" t="s">
        <v>355</v>
      </c>
      <c r="L80" s="1" t="s">
        <v>647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A80" s="4">
        <v>8</v>
      </c>
      <c r="AB80" s="3">
        <f>IF(AA80="",0,(AB$4*(101+(1000*LOG(AA$4,10))-(1000*LOG(AA80,10)))))</f>
        <v>374.0012720637377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374.0012720637377</v>
      </c>
      <c r="AT80" s="6">
        <f>BN80</f>
        <v>374.0012720637377</v>
      </c>
      <c r="AU80" s="4"/>
      <c r="AV80" s="3">
        <f>IF(AU80="*",AT80*0.05,0)</f>
        <v>0</v>
      </c>
      <c r="AW80" s="7">
        <f>AT80+AV80</f>
        <v>374.0012720637377</v>
      </c>
      <c r="AX80" s="26" t="s">
        <v>27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374.0012720637377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374.0012720637377</v>
      </c>
    </row>
    <row r="81" spans="1:66" ht="12">
      <c r="A81" s="4">
        <f>COUNTIF(AY81:BM81,"&gt;0")</f>
        <v>1</v>
      </c>
      <c r="B81" s="2">
        <v>17471</v>
      </c>
      <c r="C81" s="3">
        <f>DATEDIF(B81,$C$4,"Y")</f>
        <v>69</v>
      </c>
      <c r="D81" s="1" t="s">
        <v>333</v>
      </c>
      <c r="E81" s="1" t="str">
        <f>IF(C81&lt;46,"YES","NO")</f>
        <v>NO</v>
      </c>
      <c r="F81" s="1" t="str">
        <f>IF(AND(C81&gt;45,C81&lt;66),"YES","NO")</f>
        <v>NO</v>
      </c>
      <c r="G81" s="1" t="str">
        <f>IF(AND(C81&gt;65,C81&lt;100),"YES","NO")</f>
        <v>YES</v>
      </c>
      <c r="H81" s="1" t="s">
        <v>213</v>
      </c>
      <c r="I81" s="1">
        <v>1</v>
      </c>
      <c r="J81" s="1">
        <f>J80+1</f>
        <v>77</v>
      </c>
      <c r="K81" s="1" t="s">
        <v>339</v>
      </c>
      <c r="L81" s="1" t="s">
        <v>252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W81" s="4">
        <v>21</v>
      </c>
      <c r="X81" s="3">
        <f>IF(W81="",0,(X$4*(101+(1000*LOG(W$4,10))-(1000*LOG(W81,10)))))</f>
        <v>369.84531229258005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369.84531229258005</v>
      </c>
      <c r="AT81" s="6">
        <f>BN81</f>
        <v>369.84531229258005</v>
      </c>
      <c r="AV81" s="3">
        <f>IF(AU81="*",AT81*0.05,0)</f>
        <v>0</v>
      </c>
      <c r="AW81" s="7">
        <f>AT81+AV81</f>
        <v>369.84531229258005</v>
      </c>
      <c r="AX81" s="4" t="s">
        <v>27</v>
      </c>
      <c r="AY81" s="3">
        <f>N81</f>
        <v>0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369.84531229258005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369.84531229258005</v>
      </c>
    </row>
    <row r="82" spans="1:66" ht="12">
      <c r="A82" s="4">
        <f>COUNTIF(AY82:BM82,"&gt;0")</f>
        <v>1</v>
      </c>
      <c r="B82" s="2">
        <v>24523</v>
      </c>
      <c r="C82" s="3">
        <f>DATEDIF(B82,$C$4,"Y")</f>
        <v>50</v>
      </c>
      <c r="D82" s="12" t="s">
        <v>521</v>
      </c>
      <c r="E82" s="1" t="str">
        <f>IF(C82&lt;46,"YES","NO")</f>
        <v>NO</v>
      </c>
      <c r="F82" s="1" t="str">
        <f>IF(AND(C82&gt;45,C82&lt;66),"YES","NO")</f>
        <v>YES</v>
      </c>
      <c r="G82" s="1" t="str">
        <f>IF(AND(C82&gt;65,C82&lt;100),"YES","NO")</f>
        <v>NO</v>
      </c>
      <c r="H82" s="1" t="s">
        <v>11</v>
      </c>
      <c r="I82" s="1">
        <v>1</v>
      </c>
      <c r="J82" s="1">
        <f>J81+1</f>
        <v>78</v>
      </c>
      <c r="K82" s="1" t="s">
        <v>221</v>
      </c>
      <c r="L82" s="1" t="s">
        <v>19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W82" s="4">
        <v>22</v>
      </c>
      <c r="X82" s="3">
        <f>IF(W82="",0,(X$4*(101+(1000*LOG(W$4,10))-(1000*LOG(W82,10)))))</f>
        <v>349.641926204293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349.641926204293</v>
      </c>
      <c r="AT82" s="6">
        <f>BN82</f>
        <v>349.641926204293</v>
      </c>
      <c r="AV82" s="3">
        <f>IF(AU82="*",AT82*0.05,0)</f>
        <v>0</v>
      </c>
      <c r="AW82" s="7">
        <f>AT82+AV82</f>
        <v>349.641926204293</v>
      </c>
      <c r="AX82" s="26" t="s">
        <v>27</v>
      </c>
      <c r="AY82" s="3">
        <f>N82</f>
        <v>0</v>
      </c>
      <c r="AZ82" s="3">
        <f>P82</f>
        <v>0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349.641926204293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349.641926204293</v>
      </c>
    </row>
    <row r="83" spans="1:66" ht="12">
      <c r="A83" s="4">
        <f>COUNTIF(AY83:BM83,"&gt;0")</f>
        <v>1</v>
      </c>
      <c r="B83" s="2">
        <v>21467</v>
      </c>
      <c r="C83" s="3">
        <f>DATEDIF(B83,$C$4,"Y")</f>
        <v>58</v>
      </c>
      <c r="D83" s="1" t="s">
        <v>333</v>
      </c>
      <c r="E83" s="1" t="str">
        <f>IF(C83&lt;46,"YES","NO")</f>
        <v>NO</v>
      </c>
      <c r="F83" s="1" t="str">
        <f>IF(AND(C83&gt;45,C83&lt;66),"YES","NO")</f>
        <v>YES</v>
      </c>
      <c r="G83" s="1" t="str">
        <f>IF(AND(C83&gt;65,C83&lt;100),"YES","NO")</f>
        <v>NO</v>
      </c>
      <c r="H83" s="1" t="s">
        <v>332</v>
      </c>
      <c r="I83" s="1">
        <v>2</v>
      </c>
      <c r="J83" s="1">
        <f>J82+1</f>
        <v>79</v>
      </c>
      <c r="K83" s="1" t="s">
        <v>331</v>
      </c>
      <c r="L83" s="1" t="s">
        <v>208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C83" s="4">
        <v>24</v>
      </c>
      <c r="AD83" s="3">
        <f>IF(AC83="",0,(AD$4*(101+(1000*LOG(AC$4,10))-(1000*LOG(AC83,10)))))</f>
        <v>344.03804868629436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>
        <f>IF(AQ83="",0,(AR$4*(101+(1000*LOG(AQ$4,10))-(1000*LOG(AQ83,10)))))</f>
        <v>0</v>
      </c>
      <c r="AS83" s="3">
        <f>N83+P83+R83+T83+V83+X83+Z83+AB83+AD83+AF83+AH83+AJ83+AL83+AN83+AP83</f>
        <v>344.03804868629436</v>
      </c>
      <c r="AT83" s="6">
        <f>BN83</f>
        <v>344.03804868629436</v>
      </c>
      <c r="AU83" s="9"/>
      <c r="AV83" s="3">
        <f>IF(AU83="*",AT83*0.05,0)</f>
        <v>0</v>
      </c>
      <c r="AW83" s="7">
        <f>AT83+AV83</f>
        <v>344.03804868629436</v>
      </c>
      <c r="AX83" s="4" t="s">
        <v>27</v>
      </c>
      <c r="AY83" s="3">
        <f>N83</f>
        <v>0</v>
      </c>
      <c r="AZ83" s="3">
        <f>P83</f>
        <v>0</v>
      </c>
      <c r="BA83" s="3">
        <f>R83</f>
        <v>0</v>
      </c>
      <c r="BB83" s="3">
        <f>T83</f>
        <v>0</v>
      </c>
      <c r="BC83" s="3">
        <f>V83</f>
        <v>0</v>
      </c>
      <c r="BD83" s="3">
        <f>X83</f>
        <v>0</v>
      </c>
      <c r="BE83" s="3">
        <f>Z83</f>
        <v>0</v>
      </c>
      <c r="BF83" s="3">
        <f>AB83</f>
        <v>0</v>
      </c>
      <c r="BG83" s="3">
        <f>AD83</f>
        <v>344.03804868629436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344.03804868629436</v>
      </c>
    </row>
    <row r="84" spans="1:66" ht="12">
      <c r="A84" s="4">
        <f>COUNTIF(AY84:BM84,"&gt;0")</f>
        <v>1</v>
      </c>
      <c r="B84" s="2">
        <v>1</v>
      </c>
      <c r="C84" s="3">
        <f>DATEDIF(B84,$C$4,"Y")</f>
        <v>117</v>
      </c>
      <c r="D84" s="1" t="s">
        <v>52</v>
      </c>
      <c r="E84" s="1" t="str">
        <f>IF(C84&lt;46,"YES","NO")</f>
        <v>NO</v>
      </c>
      <c r="F84" s="1" t="str">
        <f>IF(AND(C84&gt;45,C84&lt;66),"YES","NO")</f>
        <v>NO</v>
      </c>
      <c r="G84" s="1" t="str">
        <f>IF(AND(C84&gt;65,C84&lt;100),"YES","NO")</f>
        <v>NO</v>
      </c>
      <c r="H84" s="1" t="s">
        <v>94</v>
      </c>
      <c r="I84" s="1">
        <v>3</v>
      </c>
      <c r="J84" s="1">
        <f>J83+1</f>
        <v>80</v>
      </c>
      <c r="K84" s="1" t="s">
        <v>273</v>
      </c>
      <c r="L84" s="1" t="s">
        <v>271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W84" s="4">
        <v>23</v>
      </c>
      <c r="X84" s="3">
        <f>IF(W84="",0,(X$4*(101+(1000*LOG(W$4,10))-(1000*LOG(W84,10)))))</f>
        <v>330.3367710089062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330.3367710089062</v>
      </c>
      <c r="AT84" s="6">
        <f>BN84</f>
        <v>330.3367710089062</v>
      </c>
      <c r="AU84" s="4"/>
      <c r="AV84" s="3">
        <f>IF(AU84="*",AT84*0.05,0)</f>
        <v>0</v>
      </c>
      <c r="AW84" s="7">
        <f>AT84+AV84</f>
        <v>330.3367710089062</v>
      </c>
      <c r="AX84" s="26" t="s">
        <v>524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0</v>
      </c>
      <c r="BD84" s="3">
        <f>X84</f>
        <v>330.3367710089062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330.3367710089062</v>
      </c>
    </row>
    <row r="85" spans="1:66" ht="12">
      <c r="A85" s="4">
        <f>COUNTIF(AY85:BM85,"&gt;0")</f>
        <v>1</v>
      </c>
      <c r="B85" s="2">
        <v>16088</v>
      </c>
      <c r="C85" s="3">
        <f>DATEDIF(B85,$C$4,"Y")</f>
        <v>73</v>
      </c>
      <c r="D85" s="1" t="s">
        <v>52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YES</v>
      </c>
      <c r="H85" s="1" t="s">
        <v>53</v>
      </c>
      <c r="I85" s="1">
        <v>2</v>
      </c>
      <c r="J85" s="1">
        <f>J84+1</f>
        <v>81</v>
      </c>
      <c r="K85" s="1" t="s">
        <v>139</v>
      </c>
      <c r="L85" s="1" t="s">
        <v>26</v>
      </c>
      <c r="M85" s="4">
        <v>12</v>
      </c>
      <c r="N85" s="3">
        <f>IF(M85="",0,(N$4*(101+(1000*LOG(M$4,10))-(1000*LOG(M85,10)))))</f>
        <v>300.5723549052043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300.5723549052043</v>
      </c>
      <c r="AT85" s="6">
        <f>BN85</f>
        <v>300.5723549052043</v>
      </c>
      <c r="AU85" s="9"/>
      <c r="AV85" s="3">
        <f>IF(AU85="*",AT85*0.05,0)</f>
        <v>0</v>
      </c>
      <c r="AW85" s="7">
        <f>AT85+AV85</f>
        <v>300.5723549052043</v>
      </c>
      <c r="AX85" s="4" t="s">
        <v>27</v>
      </c>
      <c r="AY85" s="3">
        <f>N85</f>
        <v>300.5723549052043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300.5723549052043</v>
      </c>
    </row>
    <row r="86" spans="1:68" ht="12">
      <c r="A86" s="27">
        <f>COUNTIF(AY86:BM86,"&gt;0")</f>
        <v>1</v>
      </c>
      <c r="B86" s="28">
        <v>1</v>
      </c>
      <c r="C86" s="29">
        <f>DATEDIF(B86,$C$4,"Y")</f>
        <v>117</v>
      </c>
      <c r="D86" s="30"/>
      <c r="E86" s="30" t="str">
        <f>IF(C86&lt;46,"YES","NO")</f>
        <v>NO</v>
      </c>
      <c r="F86" s="30" t="str">
        <f>IF(AND(C86&gt;45,C86&lt;66),"YES","NO")</f>
        <v>NO</v>
      </c>
      <c r="G86" s="30" t="str">
        <f>IF(AND(C86&gt;65,C86&lt;100),"YES","NO")</f>
        <v>NO</v>
      </c>
      <c r="H86" s="30"/>
      <c r="I86" s="30"/>
      <c r="J86" s="30">
        <f>J85+1</f>
        <v>82</v>
      </c>
      <c r="K86" s="30" t="s">
        <v>44</v>
      </c>
      <c r="L86" s="30" t="s">
        <v>618</v>
      </c>
      <c r="M86" s="27"/>
      <c r="N86" s="29">
        <f>IF(M86="",0,(N$4*(101+(1000*LOG(M$4,10))-(1000*LOG(M86,10)))))</f>
        <v>0</v>
      </c>
      <c r="O86" s="27">
        <v>19</v>
      </c>
      <c r="P86" s="29">
        <f>IF(O86="",0,(P$4*(101+(1000*LOG(O$4,10))-(1000*LOG(O86,10)))))</f>
        <v>299.3676537668334</v>
      </c>
      <c r="Q86" s="27"/>
      <c r="R86" s="31">
        <f>IF(Q86="",0,(R$4*(101+(1000*LOG(Q$4,10))-(1000*LOG(Q86,10)))))</f>
        <v>0</v>
      </c>
      <c r="S86" s="27"/>
      <c r="T86" s="29">
        <f>IF(S86="",0,(T$4*(101+(1000*LOG(S$4,10))-(1000*LOG(S86,10)))))</f>
        <v>0</v>
      </c>
      <c r="U86" s="27"/>
      <c r="V86" s="29">
        <f>IF(U86="",0,(V$4*(101+(1000*LOG(U$4,10))-(1000*LOG(U86,10)))))</f>
        <v>0</v>
      </c>
      <c r="W86" s="27"/>
      <c r="X86" s="29">
        <f>IF(W86="",0,(X$4*(101+(1000*LOG(W$4,10))-(1000*LOG(W86,10)))))</f>
        <v>0</v>
      </c>
      <c r="Y86" s="27"/>
      <c r="Z86" s="29">
        <f>IF(Y86="",0,(Z$4*(101+(1000*LOG(Y$4,10))-(1000*LOG(Y86,10)))))</f>
        <v>0</v>
      </c>
      <c r="AA86" s="27"/>
      <c r="AB86" s="29">
        <f>IF(AA86="",0,(AB$4*(101+(1000*LOG(AA$4,10))-(1000*LOG(AA86,10)))))</f>
        <v>0</v>
      </c>
      <c r="AC86" s="27"/>
      <c r="AD86" s="29">
        <f>IF(AC86="",0,(AD$4*(101+(1000*LOG(AC$4,10))-(1000*LOG(AC86,10)))))</f>
        <v>0</v>
      </c>
      <c r="AE86" s="27"/>
      <c r="AF86" s="29">
        <f>IF(AE86="",0,(AF$4*(101+(1000*LOG(AE$4,10))-(1000*LOG(AE86,10)))))</f>
        <v>0</v>
      </c>
      <c r="AG86" s="27"/>
      <c r="AH86" s="29">
        <f>IF(AG86="",0,(AH$4*(101+(1000*LOG(AG$4,10))-(1000*LOG(AG86,10)))))</f>
        <v>0</v>
      </c>
      <c r="AI86" s="27"/>
      <c r="AJ86" s="29">
        <f>IF(AI86="",0,(AJ$4*(101+(1000*LOG(AI$4,10))-(1000*LOG(AI86,10)))))</f>
        <v>0</v>
      </c>
      <c r="AK86" s="27"/>
      <c r="AL86" s="29">
        <f>IF(AK86="",0,(AL$4*(101+(1000*LOG(AK$4,10))-(1000*LOG(AK86,10)))))</f>
        <v>0</v>
      </c>
      <c r="AM86" s="27"/>
      <c r="AN86" s="29">
        <f>IF(AM86="",0,(AN$4*(101+(1000*LOG(AM$4,10))-(1000*LOG(AM86,10)))))</f>
        <v>0</v>
      </c>
      <c r="AO86" s="27"/>
      <c r="AP86" s="29">
        <f>IF(AO86="",0,(AP$4*(101+(1000*LOG(AO$4,10))-(1000*LOG(AO86,10)))))</f>
        <v>0</v>
      </c>
      <c r="AQ86" s="29"/>
      <c r="AR86" s="29"/>
      <c r="AS86" s="29">
        <f>N86+P86+R86+T86+V86+X86+Z86+AB86+AD86+AF86+AH86+AJ86+AL86+AN86+AP86</f>
        <v>299.3676537668334</v>
      </c>
      <c r="AT86" s="32">
        <f>BN86</f>
        <v>299.3676537668334</v>
      </c>
      <c r="AU86" s="27"/>
      <c r="AV86" s="29">
        <f>IF(AU86="*",AT86*0.05,0)</f>
        <v>0</v>
      </c>
      <c r="AW86" s="33">
        <f>AT86+AV86</f>
        <v>299.3676537668334</v>
      </c>
      <c r="AX86" s="27" t="s">
        <v>524</v>
      </c>
      <c r="AY86" s="29">
        <f>N86</f>
        <v>0</v>
      </c>
      <c r="AZ86" s="29">
        <f>P86</f>
        <v>299.3676537668334</v>
      </c>
      <c r="BA86" s="29">
        <f>R86</f>
        <v>0</v>
      </c>
      <c r="BB86" s="29">
        <f>T86</f>
        <v>0</v>
      </c>
      <c r="BC86" s="29">
        <f>V86</f>
        <v>0</v>
      </c>
      <c r="BD86" s="29">
        <f>X86</f>
        <v>0</v>
      </c>
      <c r="BE86" s="29">
        <f>Z86</f>
        <v>0</v>
      </c>
      <c r="BF86" s="29">
        <f>AB86</f>
        <v>0</v>
      </c>
      <c r="BG86" s="29">
        <f>AD86</f>
        <v>0</v>
      </c>
      <c r="BH86" s="29">
        <f>AF86</f>
        <v>0</v>
      </c>
      <c r="BI86" s="29">
        <f>AH86</f>
        <v>0</v>
      </c>
      <c r="BJ86" s="29">
        <f>AJ86</f>
        <v>0</v>
      </c>
      <c r="BK86" s="29">
        <f>AL86</f>
        <v>0</v>
      </c>
      <c r="BL86" s="29">
        <f>AN86</f>
        <v>0</v>
      </c>
      <c r="BM86" s="29">
        <f>AP86</f>
        <v>0</v>
      </c>
      <c r="BN86" s="34">
        <f>(LARGE(AY86:BM86,1))+(LARGE(AY86:BM86,2))+(LARGE(AY86:BM86,3))+(LARGE(AY86:BM86,4))+(LARGE(AY86:BM86,5))</f>
        <v>299.3676537668334</v>
      </c>
      <c r="BO86" s="27"/>
      <c r="BP86" s="27"/>
    </row>
    <row r="87" spans="1:66" ht="12">
      <c r="A87" s="4">
        <f>COUNTIF(AY87:BM87,"&gt;0")</f>
        <v>1</v>
      </c>
      <c r="B87" s="2">
        <v>20992</v>
      </c>
      <c r="C87" s="3">
        <f>DATEDIF(B87,$C$4,"Y")</f>
        <v>59</v>
      </c>
      <c r="D87" s="1" t="s">
        <v>302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303</v>
      </c>
      <c r="I87" s="1">
        <v>1</v>
      </c>
      <c r="J87" s="1">
        <f>J86+1</f>
        <v>83</v>
      </c>
      <c r="K87" s="1" t="s">
        <v>115</v>
      </c>
      <c r="L87" s="1" t="s">
        <v>116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U87" s="4">
        <v>15</v>
      </c>
      <c r="V87" s="3">
        <f>IF(U87="",0,(V$4*(101+(1000*LOG(U$4,10))-(1000*LOG(U87,10)))))</f>
        <v>267.33142176652495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267.33142176652495</v>
      </c>
      <c r="AT87" s="6">
        <f>BN87</f>
        <v>267.33142176652495</v>
      </c>
      <c r="AU87" s="9" t="s">
        <v>523</v>
      </c>
      <c r="AV87" s="3">
        <f>IF(AU87="*",AT87*0.05,0)</f>
        <v>13.366571088326248</v>
      </c>
      <c r="AW87" s="7">
        <f>AT87+AV87</f>
        <v>280.6979928548512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267.33142176652495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267.33142176652495</v>
      </c>
    </row>
    <row r="88" spans="1:66" ht="12">
      <c r="A88" s="4">
        <f>COUNTIF(AY88:BM88,"&gt;0")</f>
        <v>1</v>
      </c>
      <c r="B88" s="2">
        <v>1</v>
      </c>
      <c r="C88" s="3">
        <f>DATEDIF(B88,$C$4,"Y")</f>
        <v>117</v>
      </c>
      <c r="D88" s="1" t="s">
        <v>333</v>
      </c>
      <c r="E88" s="1" t="str">
        <f>IF(C88&lt;46,"YES","NO")</f>
        <v>NO</v>
      </c>
      <c r="F88" s="1" t="str">
        <f>IF(AND(C88&gt;45,C88&lt;66),"YES","NO")</f>
        <v>NO</v>
      </c>
      <c r="G88" s="1" t="str">
        <f>IF(AND(C88&gt;65,C88&lt;100),"YES","NO")</f>
        <v>NO</v>
      </c>
      <c r="H88" s="1" t="s">
        <v>94</v>
      </c>
      <c r="J88" s="1">
        <f>J87+1</f>
        <v>84</v>
      </c>
      <c r="K88" s="1" t="s">
        <v>220</v>
      </c>
      <c r="L88" s="1" t="s">
        <v>127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W88" s="4">
        <v>26</v>
      </c>
      <c r="X88" s="3">
        <f>IF(W88="",0,(X$4*(101+(1000*LOG(W$4,10))-(1000*LOG(W88,10)))))</f>
        <v>277.0912590556811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/>
      <c r="AR88" s="3"/>
      <c r="AS88" s="3">
        <f>N88+P88+R88+T88+V88+X88+Z88+AB88+AD88+AF88+AH88+AJ88+AL88+AN88+AP88</f>
        <v>277.0912590556811</v>
      </c>
      <c r="AT88" s="6">
        <f>BN88</f>
        <v>277.0912590556811</v>
      </c>
      <c r="AU88" s="4"/>
      <c r="AV88" s="3">
        <f>IF(AU88="*",AT88*0.05,0)</f>
        <v>0</v>
      </c>
      <c r="AW88" s="7">
        <f>AT88+AV88</f>
        <v>277.0912590556811</v>
      </c>
      <c r="AX88" s="26" t="s">
        <v>524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277.0912590556811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0</v>
      </c>
      <c r="BM88" s="3">
        <f>AP88</f>
        <v>0</v>
      </c>
      <c r="BN88" s="8">
        <f>(LARGE(AY88:BM88,1))+(LARGE(AY88:BM88,2))+(LARGE(AY88:BM88,3))+(LARGE(AY88:BM88,4))+(LARGE(AY88:BM88,5))</f>
        <v>277.0912590556811</v>
      </c>
    </row>
    <row r="89" spans="1:68" ht="12">
      <c r="A89" s="27">
        <f>COUNTIF(AY89:BM89,"&gt;0")</f>
        <v>1</v>
      </c>
      <c r="B89" s="28">
        <v>1</v>
      </c>
      <c r="C89" s="29">
        <f>DATEDIF(B89,$C$4,"Y")</f>
        <v>117</v>
      </c>
      <c r="D89" s="30"/>
      <c r="E89" s="30" t="str">
        <f>IF(C89&lt;46,"YES","NO")</f>
        <v>NO</v>
      </c>
      <c r="F89" s="30" t="str">
        <f>IF(AND(C89&gt;45,C89&lt;66),"YES","NO")</f>
        <v>NO</v>
      </c>
      <c r="G89" s="30" t="str">
        <f>IF(AND(C89&gt;65,C89&lt;100),"YES","NO")</f>
        <v>NO</v>
      </c>
      <c r="H89" s="30" t="s">
        <v>544</v>
      </c>
      <c r="I89" s="30">
        <v>3</v>
      </c>
      <c r="J89" s="30">
        <f>J88+1</f>
        <v>85</v>
      </c>
      <c r="K89" s="30" t="s">
        <v>635</v>
      </c>
      <c r="L89" s="30" t="s">
        <v>636</v>
      </c>
      <c r="M89" s="27"/>
      <c r="N89" s="29">
        <f>IF(M89="",0,(N$4*(101+(1000*LOG(M$4,10))-(1000*LOG(M89,10)))))</f>
        <v>0</v>
      </c>
      <c r="O89" s="27"/>
      <c r="P89" s="29">
        <f>IF(O89="",0,(P$4*(101+(1000*LOG(O$4,10))-(1000*LOG(O89,10)))))</f>
        <v>0</v>
      </c>
      <c r="Q89" s="27"/>
      <c r="R89" s="31">
        <f>IF(Q89="",0,(R$4*(101+(1000*LOG(Q$4,10))-(1000*LOG(Q89,10)))))</f>
        <v>0</v>
      </c>
      <c r="S89" s="27"/>
      <c r="T89" s="29">
        <f>IF(S89="",0,(T$4*(101+(1000*LOG(S$4,10))-(1000*LOG(S89,10)))))</f>
        <v>0</v>
      </c>
      <c r="U89" s="27"/>
      <c r="V89" s="29">
        <f>IF(U89="",0,(V$4*(101+(1000*LOG(U$4,10))-(1000*LOG(U89,10)))))</f>
        <v>0</v>
      </c>
      <c r="W89" s="27">
        <v>27</v>
      </c>
      <c r="X89" s="29">
        <f>IF(W89="",0,(X$4*(101+(1000*LOG(W$4,10))-(1000*LOG(W89,10)))))</f>
        <v>260.70084286751194</v>
      </c>
      <c r="Y89" s="27"/>
      <c r="Z89" s="29">
        <f>IF(Y89="",0,(Z$4*(101+(1000*LOG(Y$4,10))-(1000*LOG(Y89,10)))))</f>
        <v>0</v>
      </c>
      <c r="AA89" s="27"/>
      <c r="AB89" s="29">
        <f>IF(AA89="",0,(AB$4*(101+(1000*LOG(AA$4,10))-(1000*LOG(AA89,10)))))</f>
        <v>0</v>
      </c>
      <c r="AC89" s="27"/>
      <c r="AD89" s="29">
        <f>IF(AC89="",0,(AD$4*(101+(1000*LOG(AC$4,10))-(1000*LOG(AC89,10)))))</f>
        <v>0</v>
      </c>
      <c r="AE89" s="27"/>
      <c r="AF89" s="29">
        <f>IF(AE89="",0,(AF$4*(101+(1000*LOG(AE$4,10))-(1000*LOG(AE89,10)))))</f>
        <v>0</v>
      </c>
      <c r="AG89" s="27"/>
      <c r="AH89" s="29">
        <f>IF(AG89="",0,(AH$4*(101+(1000*LOG(AG$4,10))-(1000*LOG(AG89,10)))))</f>
        <v>0</v>
      </c>
      <c r="AI89" s="27"/>
      <c r="AJ89" s="29">
        <f>IF(AI89="",0,(AJ$4*(101+(1000*LOG(AI$4,10))-(1000*LOG(AI89,10)))))</f>
        <v>0</v>
      </c>
      <c r="AK89" s="27"/>
      <c r="AL89" s="29">
        <f>IF(AK89="",0,(AL$4*(101+(1000*LOG(AK$4,10))-(1000*LOG(AK89,10)))))</f>
        <v>0</v>
      </c>
      <c r="AM89" s="27"/>
      <c r="AN89" s="29">
        <f>IF(AM89="",0,(AN$4*(101+(1000*LOG(AM$4,10))-(1000*LOG(AM89,10)))))</f>
        <v>0</v>
      </c>
      <c r="AO89" s="27"/>
      <c r="AP89" s="29">
        <f>IF(AO89="",0,(AP$4*(101+(1000*LOG(AO$4,10))-(1000*LOG(AO89,10)))))</f>
        <v>0</v>
      </c>
      <c r="AQ89" s="29"/>
      <c r="AR89" s="29"/>
      <c r="AS89" s="29">
        <f>N89+P89+R89+T89+V89+X89+Z89+AB89+AD89+AF89+AH89+AJ89+AL89+AN89+AP89</f>
        <v>260.70084286751194</v>
      </c>
      <c r="AT89" s="32">
        <f>BN89</f>
        <v>260.70084286751194</v>
      </c>
      <c r="AU89" s="27"/>
      <c r="AV89" s="29">
        <f>IF(AU89="*",AT89*0.05,0)</f>
        <v>0</v>
      </c>
      <c r="AW89" s="33">
        <f>AT89+AV89</f>
        <v>260.70084286751194</v>
      </c>
      <c r="AX89" s="27" t="s">
        <v>27</v>
      </c>
      <c r="AY89" s="29">
        <f>N89</f>
        <v>0</v>
      </c>
      <c r="AZ89" s="29">
        <f>P89</f>
        <v>0</v>
      </c>
      <c r="BA89" s="29">
        <f>R89</f>
        <v>0</v>
      </c>
      <c r="BB89" s="29">
        <f>T89</f>
        <v>0</v>
      </c>
      <c r="BC89" s="29">
        <f>V89</f>
        <v>0</v>
      </c>
      <c r="BD89" s="29">
        <f>X89</f>
        <v>260.70084286751194</v>
      </c>
      <c r="BE89" s="29">
        <f>Z89</f>
        <v>0</v>
      </c>
      <c r="BF89" s="29">
        <f>AB89</f>
        <v>0</v>
      </c>
      <c r="BG89" s="29">
        <f>AD89</f>
        <v>0</v>
      </c>
      <c r="BH89" s="29">
        <f>AF89</f>
        <v>0</v>
      </c>
      <c r="BI89" s="29">
        <f>AH89</f>
        <v>0</v>
      </c>
      <c r="BJ89" s="29">
        <f>AJ89</f>
        <v>0</v>
      </c>
      <c r="BK89" s="29">
        <f>AL89</f>
        <v>0</v>
      </c>
      <c r="BL89" s="29">
        <f>AN89</f>
        <v>0</v>
      </c>
      <c r="BM89" s="29">
        <f>AP89</f>
        <v>0</v>
      </c>
      <c r="BN89" s="34">
        <f>(LARGE(AY89:BM89,1))+(LARGE(AY89:BM89,2))+(LARGE(AY89:BM89,3))+(LARGE(AY89:BM89,4))+(LARGE(AY89:BM89,5))</f>
        <v>260.70084286751194</v>
      </c>
      <c r="BO89" s="27"/>
      <c r="BP89" s="27"/>
    </row>
    <row r="90" spans="1:66" ht="12">
      <c r="A90" s="4">
        <f>COUNTIF(AY90:BM90,"&gt;0")</f>
        <v>1</v>
      </c>
      <c r="B90" s="2">
        <v>18180</v>
      </c>
      <c r="C90" s="3">
        <f>DATEDIF(B90,$C$4,"Y")</f>
        <v>67</v>
      </c>
      <c r="D90" s="1" t="s">
        <v>333</v>
      </c>
      <c r="E90" s="1" t="str">
        <f>IF(C90&lt;46,"YES","NO")</f>
        <v>NO</v>
      </c>
      <c r="F90" s="1" t="str">
        <f>IF(AND(C90&gt;45,C90&lt;66),"YES","NO")</f>
        <v>NO</v>
      </c>
      <c r="G90" s="1" t="str">
        <f>IF(AND(C90&gt;65,C90&lt;100),"YES","NO")</f>
        <v>YES</v>
      </c>
      <c r="H90" s="1" t="s">
        <v>109</v>
      </c>
      <c r="I90" s="1">
        <v>1</v>
      </c>
      <c r="J90" s="1">
        <f>J89+1</f>
        <v>86</v>
      </c>
      <c r="K90" s="1" t="s">
        <v>319</v>
      </c>
      <c r="L90" s="1" t="s">
        <v>343</v>
      </c>
      <c r="N90" s="3">
        <f>IF(M90="",0,(N$4*(101+(1000*LOG(M$4,10))-(1000*LOG(M90,10)))))</f>
        <v>0</v>
      </c>
      <c r="O90" s="4">
        <v>21</v>
      </c>
      <c r="P90" s="3">
        <f>IF(O90="",0,(P$4*(101+(1000*LOG(O$4,10))-(1000*LOG(O90,10)))))</f>
        <v>255.90195998574336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255.90195998574336</v>
      </c>
      <c r="AT90" s="6">
        <f>BN90</f>
        <v>255.90195998574336</v>
      </c>
      <c r="AU90" s="4"/>
      <c r="AV90" s="3">
        <f>IF(AU90="*",AT90*0.05,0)</f>
        <v>0</v>
      </c>
      <c r="AW90" s="7">
        <f>AT90+AV90</f>
        <v>255.90195998574336</v>
      </c>
      <c r="AX90" s="4" t="s">
        <v>27</v>
      </c>
      <c r="AY90" s="3">
        <f>N90</f>
        <v>0</v>
      </c>
      <c r="AZ90" s="3">
        <f>P90</f>
        <v>255.90195998574336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255.90195998574336</v>
      </c>
    </row>
    <row r="91" spans="1:66" ht="12">
      <c r="A91" s="4">
        <f>COUNTIF(AY91:BM91,"&gt;0")</f>
        <v>1</v>
      </c>
      <c r="B91" s="2">
        <v>19472</v>
      </c>
      <c r="C91" s="3">
        <f>DATEDIF(B91,$C$4,"Y")</f>
        <v>64</v>
      </c>
      <c r="D91" s="1" t="s">
        <v>214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" t="s">
        <v>122</v>
      </c>
      <c r="I91" s="1">
        <v>2</v>
      </c>
      <c r="J91" s="1">
        <f>J90+1</f>
        <v>87</v>
      </c>
      <c r="K91" s="1" t="s">
        <v>205</v>
      </c>
      <c r="L91" s="1" t="s">
        <v>206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C91" s="4">
        <v>30</v>
      </c>
      <c r="AD91" s="3">
        <f>IF(AC91="",0,(AD$4*(101+(1000*LOG(AC$4,10))-(1000*LOG(AC91,10)))))</f>
        <v>247.1280356782379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247.1280356782379</v>
      </c>
      <c r="AT91" s="6">
        <f>BN91</f>
        <v>247.1280356782379</v>
      </c>
      <c r="AU91" s="4"/>
      <c r="AV91" s="3">
        <f>IF(AU91="*",AT91*0.05,0)</f>
        <v>0</v>
      </c>
      <c r="AW91" s="7">
        <f>AT91+AV91</f>
        <v>247.1280356782379</v>
      </c>
      <c r="AX91" s="4" t="s">
        <v>27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0</v>
      </c>
      <c r="BE91" s="3">
        <f>Z91</f>
        <v>0</v>
      </c>
      <c r="BF91" s="3">
        <f>AB91</f>
        <v>0</v>
      </c>
      <c r="BG91" s="3">
        <f>AD91</f>
        <v>247.1280356782379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247.1280356782379</v>
      </c>
    </row>
    <row r="92" spans="1:66" ht="12">
      <c r="A92" s="4">
        <f>COUNTIF(AY92:BM92,"&gt;0")</f>
        <v>1</v>
      </c>
      <c r="B92" s="2">
        <v>21614</v>
      </c>
      <c r="C92" s="3">
        <f>DATEDIF(B92,$C$4,"Y")</f>
        <v>58</v>
      </c>
      <c r="D92" s="1" t="s">
        <v>333</v>
      </c>
      <c r="E92" s="1" t="str">
        <f>IF(C92&lt;46,"YES","NO")</f>
        <v>NO</v>
      </c>
      <c r="F92" s="1" t="str">
        <f>IF(AND(C92&gt;45,C92&lt;66),"YES","NO")</f>
        <v>YES</v>
      </c>
      <c r="G92" s="1" t="str">
        <f>IF(AND(C92&gt;65,C92&lt;100),"YES","NO")</f>
        <v>NO</v>
      </c>
      <c r="H92" s="1" t="s">
        <v>11</v>
      </c>
      <c r="I92" s="1">
        <v>1</v>
      </c>
      <c r="J92" s="1">
        <f>J91+1</f>
        <v>88</v>
      </c>
      <c r="K92" s="1" t="s">
        <v>448</v>
      </c>
      <c r="L92" s="1" t="s">
        <v>100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W92" s="4">
        <v>28</v>
      </c>
      <c r="X92" s="3">
        <f>IF(W92="",0,(X$4*(101+(1000*LOG(W$4,10))-(1000*LOG(W92,10)))))</f>
        <v>244.90657568428014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/>
      <c r="AR92" s="3">
        <f>IF(AQ92="",0,(AR$4*(101+(1000*LOG(AQ$4,10))-(1000*LOG(AQ92,10)))))</f>
        <v>0</v>
      </c>
      <c r="AS92" s="3">
        <f>N92+P92+R92+T92+V92+X92+Z92+AB92+AD92+AF92+AH92+AJ92+AL92+AN92+AP92</f>
        <v>244.90657568428014</v>
      </c>
      <c r="AT92" s="6">
        <f>BN92</f>
        <v>244.90657568428014</v>
      </c>
      <c r="AU92" s="4"/>
      <c r="AV92" s="3">
        <f>IF(AU92="*",AT92*0.05,0)</f>
        <v>0</v>
      </c>
      <c r="AW92" s="7">
        <f>AT92+AV92</f>
        <v>244.90657568428014</v>
      </c>
      <c r="AX92" s="4" t="s">
        <v>27</v>
      </c>
      <c r="AY92" s="3">
        <f>N92</f>
        <v>0</v>
      </c>
      <c r="AZ92" s="3">
        <f>P92</f>
        <v>0</v>
      </c>
      <c r="BA92" s="3">
        <f>R92</f>
        <v>0</v>
      </c>
      <c r="BB92" s="3">
        <f>T92</f>
        <v>0</v>
      </c>
      <c r="BC92" s="3">
        <f>V92</f>
        <v>0</v>
      </c>
      <c r="BD92" s="3">
        <f>X92</f>
        <v>244.90657568428014</v>
      </c>
      <c r="BE92" s="3">
        <f>Z92</f>
        <v>0</v>
      </c>
      <c r="BF92" s="3">
        <f>AB92</f>
        <v>0</v>
      </c>
      <c r="BG92" s="3">
        <f>AD92</f>
        <v>0</v>
      </c>
      <c r="BH92" s="3">
        <f>AF92</f>
        <v>0</v>
      </c>
      <c r="BI92" s="3">
        <f>AH92</f>
        <v>0</v>
      </c>
      <c r="BJ92" s="3">
        <f>AJ92</f>
        <v>0</v>
      </c>
      <c r="BK92" s="3">
        <f>AL92</f>
        <v>0</v>
      </c>
      <c r="BL92" s="3">
        <f>AN92</f>
        <v>0</v>
      </c>
      <c r="BM92" s="3">
        <f>AP92</f>
        <v>0</v>
      </c>
      <c r="BN92" s="8">
        <f>(LARGE(AY92:BM92,1))+(LARGE(AY92:BM92,2))+(LARGE(AY92:BM92,3))+(LARGE(AY92:BM92,4))+(LARGE(AY92:BM92,5))</f>
        <v>244.90657568428014</v>
      </c>
    </row>
    <row r="93" spans="1:68" ht="12">
      <c r="A93" s="27">
        <f>COUNTIF(AY93:BM93,"&gt;0")</f>
        <v>1</v>
      </c>
      <c r="B93" s="28">
        <v>1</v>
      </c>
      <c r="C93" s="29">
        <f>DATEDIF(B93,$C$4,"Y")</f>
        <v>117</v>
      </c>
      <c r="D93" s="30" t="s">
        <v>521</v>
      </c>
      <c r="E93" s="30" t="str">
        <f>IF(C93&lt;46,"YES","NO")</f>
        <v>NO</v>
      </c>
      <c r="F93" s="30" t="str">
        <f>IF(AND(C93&gt;45,C93&lt;66),"YES","NO")</f>
        <v>NO</v>
      </c>
      <c r="G93" s="30" t="str">
        <f>IF(AND(C93&gt;65,C93&lt;100),"YES","NO")</f>
        <v>NO</v>
      </c>
      <c r="H93" s="30" t="s">
        <v>544</v>
      </c>
      <c r="I93" s="30">
        <v>3</v>
      </c>
      <c r="J93" s="30">
        <f>J92+1</f>
        <v>89</v>
      </c>
      <c r="K93" s="30" t="s">
        <v>627</v>
      </c>
      <c r="L93" s="30" t="s">
        <v>628</v>
      </c>
      <c r="M93" s="27"/>
      <c r="N93" s="29">
        <f>IF(M93="",0,(N$4*(101+(1000*LOG(M$4,10))-(1000*LOG(M93,10)))))</f>
        <v>0</v>
      </c>
      <c r="O93" s="27"/>
      <c r="P93" s="29">
        <f>IF(O93="",0,(P$4*(101+(1000*LOG(O$4,10))-(1000*LOG(O93,10)))))</f>
        <v>0</v>
      </c>
      <c r="Q93" s="27"/>
      <c r="R93" s="31">
        <f>IF(Q93="",0,(R$4*(101+(1000*LOG(Q$4,10))-(1000*LOG(Q93,10)))))</f>
        <v>0</v>
      </c>
      <c r="S93" s="27"/>
      <c r="T93" s="29">
        <f>IF(S93="",0,(T$4*(101+(1000*LOG(S$4,10))-(1000*LOG(S93,10)))))</f>
        <v>0</v>
      </c>
      <c r="U93" s="27">
        <v>16</v>
      </c>
      <c r="V93" s="29">
        <f>IF(U93="",0,(V$4*(101+(1000*LOG(U$4,10))-(1000*LOG(U93,10)))))</f>
        <v>239.30269816628152</v>
      </c>
      <c r="W93" s="27"/>
      <c r="X93" s="29">
        <f>IF(W93="",0,(X$4*(101+(1000*LOG(W$4,10))-(1000*LOG(W93,10)))))</f>
        <v>0</v>
      </c>
      <c r="Y93" s="27"/>
      <c r="Z93" s="29">
        <f>IF(Y93="",0,(Z$4*(101+(1000*LOG(Y$4,10))-(1000*LOG(Y93,10)))))</f>
        <v>0</v>
      </c>
      <c r="AA93" s="27"/>
      <c r="AB93" s="29">
        <f>IF(AA93="",0,(AB$4*(101+(1000*LOG(AA$4,10))-(1000*LOG(AA93,10)))))</f>
        <v>0</v>
      </c>
      <c r="AC93" s="27"/>
      <c r="AD93" s="29">
        <f>IF(AC93="",0,(AD$4*(101+(1000*LOG(AC$4,10))-(1000*LOG(AC93,10)))))</f>
        <v>0</v>
      </c>
      <c r="AE93" s="27"/>
      <c r="AF93" s="29">
        <f>IF(AE93="",0,(AF$4*(101+(1000*LOG(AE$4,10))-(1000*LOG(AE93,10)))))</f>
        <v>0</v>
      </c>
      <c r="AG93" s="27"/>
      <c r="AH93" s="29">
        <f>IF(AG93="",0,(AH$4*(101+(1000*LOG(AG$4,10))-(1000*LOG(AG93,10)))))</f>
        <v>0</v>
      </c>
      <c r="AI93" s="27"/>
      <c r="AJ93" s="29">
        <f>IF(AI93="",0,(AJ$4*(101+(1000*LOG(AI$4,10))-(1000*LOG(AI93,10)))))</f>
        <v>0</v>
      </c>
      <c r="AK93" s="27"/>
      <c r="AL93" s="29">
        <f>IF(AK93="",0,(AL$4*(101+(1000*LOG(AK$4,10))-(1000*LOG(AK93,10)))))</f>
        <v>0</v>
      </c>
      <c r="AM93" s="27"/>
      <c r="AN93" s="29">
        <f>IF(AM93="",0,(AN$4*(101+(1000*LOG(AM$4,10))-(1000*LOG(AM93,10)))))</f>
        <v>0</v>
      </c>
      <c r="AO93" s="27"/>
      <c r="AP93" s="29">
        <f>IF(AO93="",0,(AP$4*(101+(1000*LOG(AO$4,10))-(1000*LOG(AO93,10)))))</f>
        <v>0</v>
      </c>
      <c r="AQ93" s="29"/>
      <c r="AR93" s="29"/>
      <c r="AS93" s="29">
        <f>N93+P93+R93+T93+V93+X93+Z93+AB93+AD93+AF93+AH93+AJ93+AL93+AN93+AP93</f>
        <v>239.30269816628152</v>
      </c>
      <c r="AT93" s="32">
        <f>BN93</f>
        <v>239.30269816628152</v>
      </c>
      <c r="AU93" s="27"/>
      <c r="AV93" s="29">
        <f>IF(AU93="*",AT93*0.05,0)</f>
        <v>0</v>
      </c>
      <c r="AW93" s="33">
        <f>AT93+AV93</f>
        <v>239.30269816628152</v>
      </c>
      <c r="AX93" s="27" t="s">
        <v>27</v>
      </c>
      <c r="AY93" s="29">
        <f>N93</f>
        <v>0</v>
      </c>
      <c r="AZ93" s="29">
        <f>P93</f>
        <v>0</v>
      </c>
      <c r="BA93" s="29">
        <f>R93</f>
        <v>0</v>
      </c>
      <c r="BB93" s="29">
        <f>T93</f>
        <v>0</v>
      </c>
      <c r="BC93" s="29">
        <f>V93</f>
        <v>239.30269816628152</v>
      </c>
      <c r="BD93" s="29">
        <f>X93</f>
        <v>0</v>
      </c>
      <c r="BE93" s="29">
        <f>Z93</f>
        <v>0</v>
      </c>
      <c r="BF93" s="29">
        <f>AB93</f>
        <v>0</v>
      </c>
      <c r="BG93" s="29">
        <f>AD93</f>
        <v>0</v>
      </c>
      <c r="BH93" s="29">
        <f>AF93</f>
        <v>0</v>
      </c>
      <c r="BI93" s="29">
        <f>AH93</f>
        <v>0</v>
      </c>
      <c r="BJ93" s="29">
        <f>AJ93</f>
        <v>0</v>
      </c>
      <c r="BK93" s="29">
        <f>AL93</f>
        <v>0</v>
      </c>
      <c r="BL93" s="29">
        <f>AN93</f>
        <v>0</v>
      </c>
      <c r="BM93" s="29">
        <f>AP93</f>
        <v>0</v>
      </c>
      <c r="BN93" s="34">
        <f>(LARGE(AY93:BM93,1))+(LARGE(AY93:BM93,2))+(LARGE(AY93:BM93,3))+(LARGE(AY93:BM93,4))+(LARGE(AY93:BM93,5))</f>
        <v>239.30269816628152</v>
      </c>
      <c r="BO93" s="27"/>
      <c r="BP93" s="27"/>
    </row>
    <row r="94" spans="1:66" ht="12">
      <c r="A94" s="4">
        <f>COUNTIF(AY94:BM94,"&gt;0")</f>
        <v>1</v>
      </c>
      <c r="B94" s="2">
        <v>21053</v>
      </c>
      <c r="C94" s="3">
        <f>DATEDIF(B94,$C$4,"Y")</f>
        <v>59</v>
      </c>
      <c r="D94" s="12" t="s">
        <v>521</v>
      </c>
      <c r="E94" s="1" t="str">
        <f>IF(C94&lt;46,"YES","NO")</f>
        <v>NO</v>
      </c>
      <c r="F94" s="1" t="str">
        <f>IF(AND(C94&gt;45,C94&lt;66),"YES","NO")</f>
        <v>YES</v>
      </c>
      <c r="G94" s="1" t="str">
        <f>IF(AND(C94&gt;65,C94&lt;100),"YES","NO")</f>
        <v>NO</v>
      </c>
      <c r="H94" s="12" t="s">
        <v>260</v>
      </c>
      <c r="I94" s="1">
        <v>1</v>
      </c>
      <c r="J94" s="1">
        <f>J93+1</f>
        <v>90</v>
      </c>
      <c r="K94" s="1" t="s">
        <v>39</v>
      </c>
      <c r="L94" s="1" t="s">
        <v>505</v>
      </c>
      <c r="N94" s="3">
        <f>IF(M94="",0,(N$4*(101+(1000*LOG(M$4,10))-(1000*LOG(M94,10)))))</f>
        <v>0</v>
      </c>
      <c r="O94" s="4">
        <v>22</v>
      </c>
      <c r="P94" s="3">
        <f>IF(O94="",0,(P$4*(101+(1000*LOG(O$4,10))-(1000*LOG(O94,10)))))</f>
        <v>235.6985738974563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235.6985738974563</v>
      </c>
      <c r="AT94" s="6">
        <f>BN94</f>
        <v>235.6985738974563</v>
      </c>
      <c r="AV94" s="3">
        <f>IF(AU94="*",AT94*0.05,0)</f>
        <v>0</v>
      </c>
      <c r="AW94" s="7">
        <f>AT94+AV94</f>
        <v>235.6985738974563</v>
      </c>
      <c r="AX94" s="26" t="s">
        <v>27</v>
      </c>
      <c r="AY94" s="3">
        <f>N94</f>
        <v>0</v>
      </c>
      <c r="AZ94" s="3">
        <f>P94</f>
        <v>235.6985738974563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0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235.6985738974563</v>
      </c>
    </row>
    <row r="95" spans="1:66" ht="12">
      <c r="A95" s="4">
        <f>COUNTIF(AY95:BM95,"&gt;0")</f>
        <v>1</v>
      </c>
      <c r="B95" s="2">
        <v>16973</v>
      </c>
      <c r="C95" s="3">
        <f>DATEDIF(B95,$C$4,"Y")</f>
        <v>70</v>
      </c>
      <c r="D95" s="1" t="s">
        <v>333</v>
      </c>
      <c r="E95" s="1" t="str">
        <f>IF(C95&lt;46,"YES","NO")</f>
        <v>NO</v>
      </c>
      <c r="F95" s="1" t="str">
        <f>IF(AND(C95&gt;45,C95&lt;66),"YES","NO")</f>
        <v>NO</v>
      </c>
      <c r="G95" s="1" t="str">
        <f>IF(AND(C95&gt;65,C95&lt;100),"YES","NO")</f>
        <v>YES</v>
      </c>
      <c r="H95" s="1" t="s">
        <v>61</v>
      </c>
      <c r="I95" s="1">
        <v>2</v>
      </c>
      <c r="J95" s="1">
        <f>J94+1</f>
        <v>91</v>
      </c>
      <c r="K95" s="1" t="s">
        <v>443</v>
      </c>
      <c r="L95" s="1" t="s">
        <v>482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T95" s="3">
        <f>IF(S95="",0,(T$4*(101+(1000*LOG(S$4,10))-(1000*LOG(S95,10)))))</f>
        <v>0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C95" s="4">
        <v>31</v>
      </c>
      <c r="AD95" s="3">
        <f>IF(AC95="",0,(AD$4*(101+(1000*LOG(AC$4,10))-(1000*LOG(AC95,10)))))</f>
        <v>232.88759656362754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>
        <f>IF(AQ95="",0,(AR$4*(101+(1000*LOG(AQ$4,10))-(1000*LOG(AQ95,10)))))</f>
        <v>0</v>
      </c>
      <c r="AS95" s="3">
        <f>N95+P95+R95+T95+V95+X95+Z95+AB95+AD95+AF95+AH95+AJ95+AL95+AN95+AP95</f>
        <v>232.88759656362754</v>
      </c>
      <c r="AT95" s="6">
        <f>BN95</f>
        <v>232.88759656362754</v>
      </c>
      <c r="AU95" s="9"/>
      <c r="AV95" s="3">
        <f>IF(AU95="*",AT95*0.05,0)</f>
        <v>0</v>
      </c>
      <c r="AW95" s="7">
        <f>AT95+AV95</f>
        <v>232.88759656362754</v>
      </c>
      <c r="AX95" s="4" t="s">
        <v>27</v>
      </c>
      <c r="AY95" s="3">
        <f>N95</f>
        <v>0</v>
      </c>
      <c r="AZ95" s="3">
        <f>P95</f>
        <v>0</v>
      </c>
      <c r="BA95" s="3">
        <f>R95</f>
        <v>0</v>
      </c>
      <c r="BB95" s="3">
        <f>T95</f>
        <v>0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0</v>
      </c>
      <c r="BG95" s="3">
        <f>AD95</f>
        <v>232.88759656362754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232.88759656362754</v>
      </c>
    </row>
    <row r="96" spans="1:68" ht="12">
      <c r="A96" s="27">
        <f>COUNTIF(AY96:BM96,"&gt;0")</f>
        <v>1</v>
      </c>
      <c r="B96" s="28">
        <v>1</v>
      </c>
      <c r="C96" s="29">
        <f>DATEDIF(B96,$C$4,"Y")</f>
        <v>117</v>
      </c>
      <c r="D96" s="30"/>
      <c r="E96" s="30" t="str">
        <f>IF(C96&lt;46,"YES","NO")</f>
        <v>NO</v>
      </c>
      <c r="F96" s="30" t="str">
        <f>IF(AND(C96&gt;45,C96&lt;66),"YES","NO")</f>
        <v>NO</v>
      </c>
      <c r="G96" s="30" t="str">
        <f>IF(AND(C96&gt;65,C96&lt;100),"YES","NO")</f>
        <v>NO</v>
      </c>
      <c r="H96" s="30" t="s">
        <v>544</v>
      </c>
      <c r="I96" s="30">
        <v>3</v>
      </c>
      <c r="J96" s="30">
        <f>J95+1</f>
        <v>92</v>
      </c>
      <c r="K96" s="30" t="s">
        <v>637</v>
      </c>
      <c r="L96" s="30" t="s">
        <v>638</v>
      </c>
      <c r="M96" s="27"/>
      <c r="N96" s="29">
        <f>IF(M96="",0,(N$4*(101+(1000*LOG(M$4,10))-(1000*LOG(M96,10)))))</f>
        <v>0</v>
      </c>
      <c r="O96" s="27"/>
      <c r="P96" s="29">
        <f>IF(O96="",0,(P$4*(101+(1000*LOG(O$4,10))-(1000*LOG(O96,10)))))</f>
        <v>0</v>
      </c>
      <c r="Q96" s="27"/>
      <c r="R96" s="31">
        <f>IF(Q96="",0,(R$4*(101+(1000*LOG(Q$4,10))-(1000*LOG(Q96,10)))))</f>
        <v>0</v>
      </c>
      <c r="S96" s="27"/>
      <c r="T96" s="29">
        <f>IF(S96="",0,(T$4*(101+(1000*LOG(S$4,10))-(1000*LOG(S96,10)))))</f>
        <v>0</v>
      </c>
      <c r="U96" s="27"/>
      <c r="V96" s="29">
        <f>IF(U96="",0,(V$4*(101+(1000*LOG(U$4,10))-(1000*LOG(U96,10)))))</f>
        <v>0</v>
      </c>
      <c r="W96" s="27">
        <v>29</v>
      </c>
      <c r="X96" s="29">
        <f>IF(W96="",0,(X$4*(101+(1000*LOG(W$4,10))-(1000*LOG(W96,10)))))</f>
        <v>229.66660912754287</v>
      </c>
      <c r="Y96" s="27"/>
      <c r="Z96" s="29">
        <f>IF(Y96="",0,(Z$4*(101+(1000*LOG(Y$4,10))-(1000*LOG(Y96,10)))))</f>
        <v>0</v>
      </c>
      <c r="AA96" s="27"/>
      <c r="AB96" s="29">
        <f>IF(AA96="",0,(AB$4*(101+(1000*LOG(AA$4,10))-(1000*LOG(AA96,10)))))</f>
        <v>0</v>
      </c>
      <c r="AC96" s="27"/>
      <c r="AD96" s="29">
        <f>IF(AC96="",0,(AD$4*(101+(1000*LOG(AC$4,10))-(1000*LOG(AC96,10)))))</f>
        <v>0</v>
      </c>
      <c r="AE96" s="27"/>
      <c r="AF96" s="29">
        <f>IF(AE96="",0,(AF$4*(101+(1000*LOG(AE$4,10))-(1000*LOG(AE96,10)))))</f>
        <v>0</v>
      </c>
      <c r="AG96" s="27"/>
      <c r="AH96" s="29">
        <f>IF(AG96="",0,(AH$4*(101+(1000*LOG(AG$4,10))-(1000*LOG(AG96,10)))))</f>
        <v>0</v>
      </c>
      <c r="AI96" s="27"/>
      <c r="AJ96" s="29">
        <f>IF(AI96="",0,(AJ$4*(101+(1000*LOG(AI$4,10))-(1000*LOG(AI96,10)))))</f>
        <v>0</v>
      </c>
      <c r="AK96" s="27"/>
      <c r="AL96" s="29">
        <f>IF(AK96="",0,(AL$4*(101+(1000*LOG(AK$4,10))-(1000*LOG(AK96,10)))))</f>
        <v>0</v>
      </c>
      <c r="AM96" s="27"/>
      <c r="AN96" s="29">
        <f>IF(AM96="",0,(AN$4*(101+(1000*LOG(AM$4,10))-(1000*LOG(AM96,10)))))</f>
        <v>0</v>
      </c>
      <c r="AO96" s="27"/>
      <c r="AP96" s="29">
        <f>IF(AO96="",0,(AP$4*(101+(1000*LOG(AO$4,10))-(1000*LOG(AO96,10)))))</f>
        <v>0</v>
      </c>
      <c r="AQ96" s="29"/>
      <c r="AR96" s="29"/>
      <c r="AS96" s="29">
        <f>N96+P96+R96+T96+V96+X96+Z96+AB96+AD96+AF96+AH96+AJ96+AL96+AN96+AP96</f>
        <v>229.66660912754287</v>
      </c>
      <c r="AT96" s="32">
        <f>BN96</f>
        <v>229.66660912754287</v>
      </c>
      <c r="AU96" s="27"/>
      <c r="AV96" s="29">
        <f>IF(AU96="*",AT96*0.05,0)</f>
        <v>0</v>
      </c>
      <c r="AW96" s="33">
        <f>AT96+AV96</f>
        <v>229.66660912754287</v>
      </c>
      <c r="AX96" s="27" t="s">
        <v>27</v>
      </c>
      <c r="AY96" s="29">
        <f>N96</f>
        <v>0</v>
      </c>
      <c r="AZ96" s="29">
        <f>P96</f>
        <v>0</v>
      </c>
      <c r="BA96" s="29">
        <f>R96</f>
        <v>0</v>
      </c>
      <c r="BB96" s="29">
        <f>T96</f>
        <v>0</v>
      </c>
      <c r="BC96" s="29">
        <f>V96</f>
        <v>0</v>
      </c>
      <c r="BD96" s="29">
        <f>X96</f>
        <v>229.66660912754287</v>
      </c>
      <c r="BE96" s="29">
        <f>Z96</f>
        <v>0</v>
      </c>
      <c r="BF96" s="29">
        <f>AB96</f>
        <v>0</v>
      </c>
      <c r="BG96" s="29">
        <f>AD96</f>
        <v>0</v>
      </c>
      <c r="BH96" s="29">
        <f>AF96</f>
        <v>0</v>
      </c>
      <c r="BI96" s="29">
        <f>AH96</f>
        <v>0</v>
      </c>
      <c r="BJ96" s="29">
        <f>AJ96</f>
        <v>0</v>
      </c>
      <c r="BK96" s="29">
        <f>AL96</f>
        <v>0</v>
      </c>
      <c r="BL96" s="29">
        <f>AN96</f>
        <v>0</v>
      </c>
      <c r="BM96" s="29">
        <f>AP96</f>
        <v>0</v>
      </c>
      <c r="BN96" s="34">
        <f>(LARGE(AY96:BM96,1))+(LARGE(AY96:BM96,2))+(LARGE(AY96:BM96,3))+(LARGE(AY96:BM96,4))+(LARGE(AY96:BM96,5))</f>
        <v>229.66660912754287</v>
      </c>
      <c r="BO96" s="27"/>
      <c r="BP96" s="27"/>
    </row>
    <row r="97" spans="1:66" ht="12">
      <c r="A97" s="4">
        <f>COUNTIF(AY97:BM97,"&gt;0")</f>
        <v>1</v>
      </c>
      <c r="B97" s="2">
        <v>20038</v>
      </c>
      <c r="C97" s="3">
        <f>DATEDIF(B97,$C$4,"Y")</f>
        <v>62</v>
      </c>
      <c r="D97" s="1" t="s">
        <v>333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213</v>
      </c>
      <c r="I97" s="1">
        <v>1</v>
      </c>
      <c r="J97" s="1">
        <f>J96+1</f>
        <v>93</v>
      </c>
      <c r="K97" s="1" t="s">
        <v>20</v>
      </c>
      <c r="L97" s="1" t="s">
        <v>135</v>
      </c>
      <c r="N97" s="3">
        <f>IF(M97="",0,(N$4*(101+(1000*LOG(M$4,10))-(1000*LOG(M97,10)))))</f>
        <v>0</v>
      </c>
      <c r="O97" s="4">
        <v>23</v>
      </c>
      <c r="P97" s="3">
        <f>IF(O97="",0,(P$4*(101+(1000*LOG(O$4,10))-(1000*LOG(O97,10)))))</f>
        <v>216.39341870206954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216.39341870206954</v>
      </c>
      <c r="AT97" s="6">
        <f>BN97</f>
        <v>216.39341870206954</v>
      </c>
      <c r="AV97" s="3">
        <f>IF(AU97="*",AT97*0.05,0)</f>
        <v>0</v>
      </c>
      <c r="AW97" s="7">
        <f>AT97+AV97</f>
        <v>216.39341870206954</v>
      </c>
      <c r="AX97" s="4" t="s">
        <v>27</v>
      </c>
      <c r="AY97" s="3">
        <f>N97</f>
        <v>0</v>
      </c>
      <c r="AZ97" s="3">
        <f>P97</f>
        <v>216.39341870206954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216.39341870206954</v>
      </c>
    </row>
    <row r="98" spans="1:66" ht="12">
      <c r="A98" s="4">
        <f>COUNTIF(AY98:BM98,"&gt;0")</f>
        <v>1</v>
      </c>
      <c r="B98" s="2">
        <v>17226</v>
      </c>
      <c r="C98" s="3">
        <f>DATEDIF(B98,$C$4,"Y")</f>
        <v>70</v>
      </c>
      <c r="D98" s="1" t="s">
        <v>333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YES</v>
      </c>
      <c r="H98" s="1" t="s">
        <v>11</v>
      </c>
      <c r="I98" s="1">
        <v>1</v>
      </c>
      <c r="J98" s="1">
        <f>J97+1</f>
        <v>94</v>
      </c>
      <c r="K98" s="1" t="s">
        <v>222</v>
      </c>
      <c r="L98" s="1" t="s">
        <v>441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W98" s="4">
        <v>31</v>
      </c>
      <c r="X98" s="3">
        <f>IF(W98="",0,(X$4*(101+(1000*LOG(W$4,10))-(1000*LOG(W98,10)))))</f>
        <v>200.70291319222633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200.70291319222633</v>
      </c>
      <c r="AT98" s="6">
        <f>BN98</f>
        <v>200.70291319222633</v>
      </c>
      <c r="AV98" s="3">
        <f>IF(AU98="*",AT98*0.05,0)</f>
        <v>0</v>
      </c>
      <c r="AW98" s="7">
        <f>AT98+AV98</f>
        <v>200.70291319222633</v>
      </c>
      <c r="AX98" s="4" t="s">
        <v>27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200.70291319222633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200.70291319222633</v>
      </c>
    </row>
    <row r="99" spans="1:66" ht="12">
      <c r="A99" s="4">
        <f>COUNTIF(AY99:BM99,"&gt;0")</f>
        <v>1</v>
      </c>
      <c r="B99" s="2">
        <v>21671</v>
      </c>
      <c r="C99" s="3">
        <f>DATEDIF(B99,$C$4,"Y")</f>
        <v>58</v>
      </c>
      <c r="D99" s="1" t="s">
        <v>302</v>
      </c>
      <c r="E99" s="1" t="str">
        <f>IF(C99&lt;46,"YES","NO")</f>
        <v>NO</v>
      </c>
      <c r="F99" s="1" t="str">
        <f>IF(AND(C99&gt;45,C99&lt;66),"YES","NO")</f>
        <v>YES</v>
      </c>
      <c r="G99" s="1" t="str">
        <f>IF(AND(C99&gt;65,C99&lt;100),"YES","NO")</f>
        <v>NO</v>
      </c>
      <c r="H99" s="1" t="s">
        <v>429</v>
      </c>
      <c r="I99" s="1">
        <v>2</v>
      </c>
      <c r="J99" s="1">
        <f>J98+1</f>
        <v>95</v>
      </c>
      <c r="K99" s="1" t="s">
        <v>508</v>
      </c>
      <c r="L99" s="1" t="s">
        <v>507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S99" s="4">
        <v>21</v>
      </c>
      <c r="T99" s="3">
        <f>IF(S99="",0,(T$4*(101+(1000*LOG(S$4,10))-(1000*LOG(S99,10)))))</f>
        <v>193.75405323689893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193.75405323689893</v>
      </c>
      <c r="AT99" s="6">
        <f>BN99</f>
        <v>193.75405323689893</v>
      </c>
      <c r="AU99" s="4"/>
      <c r="AV99" s="3">
        <f>IF(AU99="*",AT99*0.05,0)</f>
        <v>0</v>
      </c>
      <c r="AW99" s="7">
        <f>AT99+AV99</f>
        <v>193.75405323689893</v>
      </c>
      <c r="AX99" s="4" t="s">
        <v>27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193.75405323689893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193.75405323689893</v>
      </c>
    </row>
    <row r="100" spans="1:66" ht="12">
      <c r="A100" s="4">
        <f>COUNTIF(AY100:BM100,"&gt;0")</f>
        <v>1</v>
      </c>
      <c r="B100" s="2">
        <v>17836</v>
      </c>
      <c r="C100" s="3">
        <f>DATEDIF(B100,$C$4,"Y")</f>
        <v>68</v>
      </c>
      <c r="D100" s="1" t="s">
        <v>333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YES</v>
      </c>
      <c r="H100" s="1" t="s">
        <v>429</v>
      </c>
      <c r="I100" s="1">
        <v>2</v>
      </c>
      <c r="J100" s="1">
        <f>J99+1</f>
        <v>96</v>
      </c>
      <c r="K100" s="1" t="s">
        <v>2</v>
      </c>
      <c r="L100" s="1" t="s">
        <v>380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S100" s="4">
        <v>22</v>
      </c>
      <c r="T100" s="3">
        <f>IF(S100="",0,(T$4*(101+(1000*LOG(S$4,10))-(1000*LOG(S100,10)))))</f>
        <v>173.55066714861186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173.55066714861186</v>
      </c>
      <c r="AT100" s="6">
        <f>BN100</f>
        <v>173.55066714861186</v>
      </c>
      <c r="AU100" s="9"/>
      <c r="AV100" s="3">
        <f>IF(AU100="*",AT100*0.05,0)</f>
        <v>0</v>
      </c>
      <c r="AW100" s="7">
        <f>AT100+AV100</f>
        <v>173.55066714861186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173.55066714861186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173.55066714861186</v>
      </c>
    </row>
    <row r="101" spans="1:66" ht="12">
      <c r="A101" s="4">
        <f>COUNTIF(AY101:BM101,"&gt;0")</f>
        <v>1</v>
      </c>
      <c r="B101" s="2">
        <v>16759</v>
      </c>
      <c r="C101" s="3">
        <f>DATEDIF(B101,$C$4,"Y")</f>
        <v>71</v>
      </c>
      <c r="D101" s="1" t="s">
        <v>522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YES</v>
      </c>
      <c r="H101" s="1" t="s">
        <v>261</v>
      </c>
      <c r="I101" s="1">
        <v>1</v>
      </c>
      <c r="J101" s="1">
        <f>J100+1</f>
        <v>97</v>
      </c>
      <c r="K101" s="1" t="s">
        <v>313</v>
      </c>
      <c r="L101" s="1" t="s">
        <v>639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W101" s="4">
        <v>33</v>
      </c>
      <c r="X101" s="3">
        <f>IF(W101="",0,(X$4*(101+(1000*LOG(W$4,10))-(1000*LOG(W101,10)))))</f>
        <v>173.55066714861186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/>
      <c r="AS101" s="3">
        <f>N101+P101+R101+T101+V101+X101+Z101+AB101+AD101+AF101+AH101+AJ101+AL101+AN101+AP101</f>
        <v>173.55066714861186</v>
      </c>
      <c r="AT101" s="6">
        <f>BN101</f>
        <v>173.55066714861186</v>
      </c>
      <c r="AU101" s="4"/>
      <c r="AV101" s="3">
        <f>IF(AU101="*",AT101*0.05,0)</f>
        <v>0</v>
      </c>
      <c r="AW101" s="7">
        <f>AT101+AV101</f>
        <v>173.55066714861186</v>
      </c>
      <c r="AX101" s="4" t="s">
        <v>27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173.55066714861186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173.55066714861186</v>
      </c>
    </row>
    <row r="102" spans="1:66" ht="12">
      <c r="A102" s="4">
        <f>COUNTIF(AY102:BM102,"&gt;0")</f>
        <v>1</v>
      </c>
      <c r="B102" s="2">
        <v>23425</v>
      </c>
      <c r="C102" s="3">
        <f>DATEDIF(B102,$C$4,"Y")</f>
        <v>53</v>
      </c>
      <c r="D102" s="1" t="s">
        <v>522</v>
      </c>
      <c r="E102" s="1" t="str">
        <f>IF(C102&lt;46,"YES","NO")</f>
        <v>NO</v>
      </c>
      <c r="F102" s="1" t="str">
        <f>IF(AND(C102&gt;45,C102&lt;66),"YES","NO")</f>
        <v>YES</v>
      </c>
      <c r="G102" s="1" t="str">
        <f>IF(AND(C102&gt;65,C102&lt;100),"YES","NO")</f>
        <v>NO</v>
      </c>
      <c r="H102" s="1" t="s">
        <v>184</v>
      </c>
      <c r="I102" s="1">
        <v>2</v>
      </c>
      <c r="J102" s="1">
        <f>J101+1</f>
        <v>98</v>
      </c>
      <c r="K102" s="1" t="s">
        <v>642</v>
      </c>
      <c r="L102" s="1" t="s">
        <v>643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C102" s="4">
        <v>36</v>
      </c>
      <c r="AD102" s="3">
        <f>IF(AC102="",0,(AD$4*(101+(1000*LOG(AC$4,10))-(1000*LOG(AC102,10)))))</f>
        <v>167.94678963061324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/>
      <c r="AS102" s="3">
        <f>N102+P102+R102+T102+V102+X102+Z102+AB102+AD102+AF102+AH102+AJ102+AL102+AN102+AP102</f>
        <v>167.94678963061324</v>
      </c>
      <c r="AT102" s="6">
        <f>BN102</f>
        <v>167.94678963061324</v>
      </c>
      <c r="AU102" s="4"/>
      <c r="AV102" s="3">
        <f>IF(AU102="*",AT102*0.05,0)</f>
        <v>0</v>
      </c>
      <c r="AW102" s="7">
        <f>AT102+AV102</f>
        <v>167.94678963061324</v>
      </c>
      <c r="AX102" s="4" t="s">
        <v>27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167.94678963061324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167.94678963061324</v>
      </c>
    </row>
    <row r="103" spans="1:68" ht="12">
      <c r="A103" s="27">
        <f>COUNTIF(AY103:BM103,"&gt;0")</f>
        <v>1</v>
      </c>
      <c r="B103" s="28">
        <v>1</v>
      </c>
      <c r="C103" s="29">
        <f>DATEDIF(B103,$C$4,"Y")</f>
        <v>117</v>
      </c>
      <c r="D103" s="30"/>
      <c r="E103" s="30" t="str">
        <f>IF(C103&lt;46,"YES","NO")</f>
        <v>NO</v>
      </c>
      <c r="F103" s="30" t="str">
        <f>IF(AND(C103&gt;45,C103&lt;66),"YES","NO")</f>
        <v>NO</v>
      </c>
      <c r="G103" s="30" t="str">
        <f>IF(AND(C103&gt;65,C103&lt;100),"YES","NO")</f>
        <v>NO</v>
      </c>
      <c r="H103" s="30"/>
      <c r="I103" s="30"/>
      <c r="J103" s="30">
        <f>J102+1</f>
        <v>99</v>
      </c>
      <c r="K103" s="30">
        <v>991</v>
      </c>
      <c r="L103" s="30" t="s">
        <v>640</v>
      </c>
      <c r="M103" s="27"/>
      <c r="N103" s="29">
        <f>IF(M103="",0,(N$4*(101+(1000*LOG(M$4,10))-(1000*LOG(M103,10)))))</f>
        <v>0</v>
      </c>
      <c r="O103" s="27"/>
      <c r="P103" s="29">
        <f>IF(O103="",0,(P$4*(101+(1000*LOG(O$4,10))-(1000*LOG(O103,10)))))</f>
        <v>0</v>
      </c>
      <c r="Q103" s="27"/>
      <c r="R103" s="31">
        <f>IF(Q103="",0,(R$4*(101+(1000*LOG(Q$4,10))-(1000*LOG(Q103,10)))))</f>
        <v>0</v>
      </c>
      <c r="S103" s="27"/>
      <c r="T103" s="29">
        <f>IF(S103="",0,(T$4*(101+(1000*LOG(S$4,10))-(1000*LOG(S103,10)))))</f>
        <v>0</v>
      </c>
      <c r="U103" s="27"/>
      <c r="V103" s="29">
        <f>IF(U103="",0,(V$4*(101+(1000*LOG(U$4,10))-(1000*LOG(U103,10)))))</f>
        <v>0</v>
      </c>
      <c r="W103" s="27">
        <v>34</v>
      </c>
      <c r="X103" s="29">
        <f>IF(W103="",0,(X$4*(101+(1000*LOG(W$4,10))-(1000*LOG(W103,10)))))</f>
        <v>160.58568998424403</v>
      </c>
      <c r="Y103" s="27"/>
      <c r="Z103" s="29">
        <f>IF(Y103="",0,(Z$4*(101+(1000*LOG(Y$4,10))-(1000*LOG(Y103,10)))))</f>
        <v>0</v>
      </c>
      <c r="AA103" s="27"/>
      <c r="AB103" s="29">
        <f>IF(AA103="",0,(AB$4*(101+(1000*LOG(AA$4,10))-(1000*LOG(AA103,10)))))</f>
        <v>0</v>
      </c>
      <c r="AC103" s="27"/>
      <c r="AD103" s="29">
        <f>IF(AC103="",0,(AD$4*(101+(1000*LOG(AC$4,10))-(1000*LOG(AC103,10)))))</f>
        <v>0</v>
      </c>
      <c r="AE103" s="27"/>
      <c r="AF103" s="29">
        <f>IF(AE103="",0,(AF$4*(101+(1000*LOG(AE$4,10))-(1000*LOG(AE103,10)))))</f>
        <v>0</v>
      </c>
      <c r="AG103" s="27"/>
      <c r="AH103" s="29">
        <f>IF(AG103="",0,(AH$4*(101+(1000*LOG(AG$4,10))-(1000*LOG(AG103,10)))))</f>
        <v>0</v>
      </c>
      <c r="AI103" s="27"/>
      <c r="AJ103" s="29">
        <f>IF(AI103="",0,(AJ$4*(101+(1000*LOG(AI$4,10))-(1000*LOG(AI103,10)))))</f>
        <v>0</v>
      </c>
      <c r="AK103" s="27"/>
      <c r="AL103" s="29">
        <f>IF(AK103="",0,(AL$4*(101+(1000*LOG(AK$4,10))-(1000*LOG(AK103,10)))))</f>
        <v>0</v>
      </c>
      <c r="AM103" s="27"/>
      <c r="AN103" s="29">
        <f>IF(AM103="",0,(AN$4*(101+(1000*LOG(AM$4,10))-(1000*LOG(AM103,10)))))</f>
        <v>0</v>
      </c>
      <c r="AO103" s="27"/>
      <c r="AP103" s="29">
        <f>IF(AO103="",0,(AP$4*(101+(1000*LOG(AO$4,10))-(1000*LOG(AO103,10)))))</f>
        <v>0</v>
      </c>
      <c r="AQ103" s="29"/>
      <c r="AR103" s="29"/>
      <c r="AS103" s="29">
        <f>N103+P103+R103+T103+V103+X103+Z103+AB103+AD103+AF103+AH103+AJ103+AL103+AN103+AP103</f>
        <v>160.58568998424403</v>
      </c>
      <c r="AT103" s="32">
        <f>BN103</f>
        <v>160.58568998424403</v>
      </c>
      <c r="AU103" s="27"/>
      <c r="AV103" s="29">
        <f>IF(AU103="*",AT103*0.05,0)</f>
        <v>0</v>
      </c>
      <c r="AW103" s="33">
        <f>AT103+AV103</f>
        <v>160.58568998424403</v>
      </c>
      <c r="AX103" s="27" t="s">
        <v>27</v>
      </c>
      <c r="AY103" s="29">
        <f>N103</f>
        <v>0</v>
      </c>
      <c r="AZ103" s="29">
        <f>P103</f>
        <v>0</v>
      </c>
      <c r="BA103" s="29">
        <f>R103</f>
        <v>0</v>
      </c>
      <c r="BB103" s="29">
        <f>T103</f>
        <v>0</v>
      </c>
      <c r="BC103" s="29">
        <f>V103</f>
        <v>0</v>
      </c>
      <c r="BD103" s="29">
        <f>X103</f>
        <v>160.58568998424403</v>
      </c>
      <c r="BE103" s="29">
        <f>Z103</f>
        <v>0</v>
      </c>
      <c r="BF103" s="29">
        <f>AB103</f>
        <v>0</v>
      </c>
      <c r="BG103" s="29">
        <f>AD103</f>
        <v>0</v>
      </c>
      <c r="BH103" s="29">
        <f>AF103</f>
        <v>0</v>
      </c>
      <c r="BI103" s="29">
        <f>AH103</f>
        <v>0</v>
      </c>
      <c r="BJ103" s="29">
        <f>AJ103</f>
        <v>0</v>
      </c>
      <c r="BK103" s="29">
        <f>AL103</f>
        <v>0</v>
      </c>
      <c r="BL103" s="29">
        <f>AN103</f>
        <v>0</v>
      </c>
      <c r="BM103" s="29">
        <f>AP103</f>
        <v>0</v>
      </c>
      <c r="BN103" s="34">
        <f>(LARGE(AY103:BM103,1))+(LARGE(AY103:BM103,2))+(LARGE(AY103:BM103,3))+(LARGE(AY103:BM103,4))+(LARGE(AY103:BM103,5))</f>
        <v>160.58568998424403</v>
      </c>
      <c r="BO103" s="27"/>
      <c r="BP103" s="27"/>
    </row>
    <row r="104" spans="1:66" ht="12">
      <c r="A104" s="4">
        <f>COUNTIF(AY104:BM104,"&gt;0")</f>
        <v>1</v>
      </c>
      <c r="B104" s="2">
        <v>25602</v>
      </c>
      <c r="C104" s="3">
        <f>DATEDIF(B104,$C$4,"Y")</f>
        <v>47</v>
      </c>
      <c r="D104" s="12" t="s">
        <v>521</v>
      </c>
      <c r="E104" s="1" t="str">
        <f>IF(C104&lt;46,"YES","NO")</f>
        <v>NO</v>
      </c>
      <c r="F104" s="1" t="str">
        <f>IF(AND(C104&gt;45,C104&lt;66),"YES","NO")</f>
        <v>YES</v>
      </c>
      <c r="G104" s="1" t="str">
        <f>IF(AND(C104&gt;65,C104&lt;100),"YES","NO")</f>
        <v>NO</v>
      </c>
      <c r="H104" s="1" t="s">
        <v>261</v>
      </c>
      <c r="I104" s="1">
        <v>1</v>
      </c>
      <c r="J104" s="1">
        <f>J103+1</f>
        <v>100</v>
      </c>
      <c r="K104" s="1" t="s">
        <v>532</v>
      </c>
      <c r="L104" s="1" t="s">
        <v>531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C104" s="4">
        <v>38</v>
      </c>
      <c r="AD104" s="3">
        <f>IF(AC104="",0,(AD$4*(101+(1000*LOG(AC$4,10))-(1000*LOG(AC104,10)))))</f>
        <v>144.4656937810903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144.4656937810903</v>
      </c>
      <c r="AT104" s="6">
        <f>BN104</f>
        <v>144.4656937810903</v>
      </c>
      <c r="AU104" s="12" t="s">
        <v>523</v>
      </c>
      <c r="AV104" s="3">
        <f>IF(AU104="*",AT104*0.05,0)</f>
        <v>7.223284689054515</v>
      </c>
      <c r="AW104" s="7">
        <f>AT104+AV104</f>
        <v>151.6889784701448</v>
      </c>
      <c r="AX104" s="26" t="s">
        <v>524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144.4656937810903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144.4656937810903</v>
      </c>
    </row>
    <row r="105" spans="1:66" ht="12">
      <c r="A105" s="4">
        <f>COUNTIF(AY105:BM105,"&gt;0")</f>
        <v>1</v>
      </c>
      <c r="B105" s="2">
        <v>24915</v>
      </c>
      <c r="C105" s="3">
        <f>DATEDIF(B105,$C$4,"Y")</f>
        <v>49</v>
      </c>
      <c r="D105" s="12" t="s">
        <v>521</v>
      </c>
      <c r="E105" s="1" t="str">
        <f>IF(C105&lt;46,"YES","NO")</f>
        <v>NO</v>
      </c>
      <c r="F105" s="1" t="str">
        <f>IF(AND(C105&gt;45,C105&lt;66),"YES","NO")</f>
        <v>YES</v>
      </c>
      <c r="G105" s="1" t="str">
        <f>IF(AND(C105&gt;65,C105&lt;100),"YES","NO")</f>
        <v>NO</v>
      </c>
      <c r="H105" s="12" t="s">
        <v>260</v>
      </c>
      <c r="I105" s="1">
        <v>1</v>
      </c>
      <c r="J105" s="1">
        <f>J104+1</f>
        <v>101</v>
      </c>
      <c r="K105" s="1" t="s">
        <v>192</v>
      </c>
      <c r="L105" s="1" t="s">
        <v>528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W105" s="4">
        <v>36</v>
      </c>
      <c r="X105" s="3">
        <f>IF(W105="",0,(X$4*(101+(1000*LOG(W$4,10))-(1000*LOG(W105,10)))))</f>
        <v>135.76210625921203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135.76210625921203</v>
      </c>
      <c r="AT105" s="6">
        <f>BN105</f>
        <v>135.76210625921203</v>
      </c>
      <c r="AV105" s="3">
        <f>IF(AU105="*",AT105*0.05,0)</f>
        <v>0</v>
      </c>
      <c r="AW105" s="7">
        <f>AT105+AV105</f>
        <v>135.76210625921203</v>
      </c>
      <c r="AX105" s="26" t="s">
        <v>524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135.76210625921203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135.76210625921203</v>
      </c>
    </row>
    <row r="106" spans="1:66" ht="12">
      <c r="A106" s="4">
        <f>COUNTIF(AY106:BM106,"&gt;0")</f>
        <v>1</v>
      </c>
      <c r="B106" s="2">
        <v>17808</v>
      </c>
      <c r="C106" s="3">
        <f>DATEDIF(B106,$C$4,"Y")</f>
        <v>68</v>
      </c>
      <c r="D106" s="1" t="s">
        <v>302</v>
      </c>
      <c r="E106" s="1" t="str">
        <f>IF(C106&lt;46,"YES","NO")</f>
        <v>NO</v>
      </c>
      <c r="F106" s="1" t="str">
        <f>IF(AND(C106&gt;45,C106&lt;66),"YES","NO")</f>
        <v>NO</v>
      </c>
      <c r="G106" s="1" t="str">
        <f>IF(AND(C106&gt;65,C106&lt;100),"YES","NO")</f>
        <v>YES</v>
      </c>
      <c r="H106" s="1" t="s">
        <v>491</v>
      </c>
      <c r="I106" s="1">
        <v>1</v>
      </c>
      <c r="J106" s="1">
        <f>J105+1</f>
        <v>102</v>
      </c>
      <c r="K106" s="1" t="s">
        <v>400</v>
      </c>
      <c r="L106" s="1" t="s">
        <v>231</v>
      </c>
      <c r="N106" s="3">
        <f>IF(M106="",0,(N$4*(101+(1000*LOG(M$4,10))-(1000*LOG(M106,10)))))</f>
        <v>0</v>
      </c>
      <c r="O106" s="4">
        <v>28</v>
      </c>
      <c r="P106" s="3">
        <f>IF(O106="",0,(P$4*(101+(1000*LOG(O$4,10))-(1000*LOG(O106,10)))))</f>
        <v>130.96322337744346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130.96322337744346</v>
      </c>
      <c r="AT106" s="6">
        <f>BN106</f>
        <v>130.96322337744346</v>
      </c>
      <c r="AV106" s="3">
        <f>IF(AU106="*",AT106*0.05,0)</f>
        <v>0</v>
      </c>
      <c r="AW106" s="7">
        <f>AT106+AV106</f>
        <v>130.96322337744346</v>
      </c>
      <c r="AX106" s="4" t="s">
        <v>27</v>
      </c>
      <c r="AY106" s="3">
        <f>N106</f>
        <v>0</v>
      </c>
      <c r="AZ106" s="3">
        <f>P106</f>
        <v>130.96322337744346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130.96322337744346</v>
      </c>
    </row>
    <row r="107" spans="1:68" ht="12">
      <c r="A107" s="27">
        <f>COUNTIF(AY107:BM107,"&gt;0")</f>
        <v>1</v>
      </c>
      <c r="B107" s="28">
        <v>1</v>
      </c>
      <c r="C107" s="29">
        <f>DATEDIF(B107,$C$4,"Y")</f>
        <v>117</v>
      </c>
      <c r="D107" s="30" t="s">
        <v>521</v>
      </c>
      <c r="E107" s="30" t="str">
        <f>IF(C107&lt;46,"YES","NO")</f>
        <v>NO</v>
      </c>
      <c r="F107" s="30" t="str">
        <f>IF(AND(C107&gt;45,C107&lt;66),"YES","NO")</f>
        <v>NO</v>
      </c>
      <c r="G107" s="30" t="str">
        <f>IF(AND(C107&gt;65,C107&lt;100),"YES","NO")</f>
        <v>NO</v>
      </c>
      <c r="H107" s="30" t="s">
        <v>608</v>
      </c>
      <c r="I107" s="30">
        <v>3</v>
      </c>
      <c r="J107" s="30">
        <f>J106+1</f>
        <v>103</v>
      </c>
      <c r="K107" s="30" t="s">
        <v>7</v>
      </c>
      <c r="L107" s="30" t="s">
        <v>629</v>
      </c>
      <c r="M107" s="27"/>
      <c r="N107" s="29">
        <f>IF(M107="",0,(N$4*(101+(1000*LOG(M$4,10))-(1000*LOG(M107,10)))))</f>
        <v>0</v>
      </c>
      <c r="O107" s="27"/>
      <c r="P107" s="29">
        <f>IF(O107="",0,(P$4*(101+(1000*LOG(O$4,10))-(1000*LOG(O107,10)))))</f>
        <v>0</v>
      </c>
      <c r="Q107" s="27"/>
      <c r="R107" s="31">
        <f>IF(Q107="",0,(R$4*(101+(1000*LOG(Q$4,10))-(1000*LOG(Q107,10)))))</f>
        <v>0</v>
      </c>
      <c r="S107" s="27"/>
      <c r="T107" s="29">
        <f>IF(S107="",0,(T$4*(101+(1000*LOG(S$4,10))-(1000*LOG(S107,10)))))</f>
        <v>0</v>
      </c>
      <c r="U107" s="27">
        <v>21</v>
      </c>
      <c r="V107" s="29">
        <f>IF(U107="",0,(V$4*(101+(1000*LOG(U$4,10))-(1000*LOG(U107,10)))))</f>
        <v>121.20338608828706</v>
      </c>
      <c r="W107" s="27"/>
      <c r="X107" s="29">
        <f>IF(W107="",0,(X$4*(101+(1000*LOG(W$4,10))-(1000*LOG(W107,10)))))</f>
        <v>0</v>
      </c>
      <c r="Y107" s="27"/>
      <c r="Z107" s="29">
        <f>IF(Y107="",0,(Z$4*(101+(1000*LOG(Y$4,10))-(1000*LOG(Y107,10)))))</f>
        <v>0</v>
      </c>
      <c r="AA107" s="27"/>
      <c r="AB107" s="29">
        <f>IF(AA107="",0,(AB$4*(101+(1000*LOG(AA$4,10))-(1000*LOG(AA107,10)))))</f>
        <v>0</v>
      </c>
      <c r="AC107" s="27"/>
      <c r="AD107" s="29">
        <f>IF(AC107="",0,(AD$4*(101+(1000*LOG(AC$4,10))-(1000*LOG(AC107,10)))))</f>
        <v>0</v>
      </c>
      <c r="AE107" s="27"/>
      <c r="AF107" s="29">
        <f>IF(AE107="",0,(AF$4*(101+(1000*LOG(AE$4,10))-(1000*LOG(AE107,10)))))</f>
        <v>0</v>
      </c>
      <c r="AG107" s="27"/>
      <c r="AH107" s="29">
        <f>IF(AG107="",0,(AH$4*(101+(1000*LOG(AG$4,10))-(1000*LOG(AG107,10)))))</f>
        <v>0</v>
      </c>
      <c r="AI107" s="27"/>
      <c r="AJ107" s="29">
        <f>IF(AI107="",0,(AJ$4*(101+(1000*LOG(AI$4,10))-(1000*LOG(AI107,10)))))</f>
        <v>0</v>
      </c>
      <c r="AK107" s="27"/>
      <c r="AL107" s="29">
        <f>IF(AK107="",0,(AL$4*(101+(1000*LOG(AK$4,10))-(1000*LOG(AK107,10)))))</f>
        <v>0</v>
      </c>
      <c r="AM107" s="27"/>
      <c r="AN107" s="29">
        <f>IF(AM107="",0,(AN$4*(101+(1000*LOG(AM$4,10))-(1000*LOG(AM107,10)))))</f>
        <v>0</v>
      </c>
      <c r="AO107" s="27"/>
      <c r="AP107" s="29">
        <f>IF(AO107="",0,(AP$4*(101+(1000*LOG(AO$4,10))-(1000*LOG(AO107,10)))))</f>
        <v>0</v>
      </c>
      <c r="AQ107" s="29"/>
      <c r="AR107" s="29"/>
      <c r="AS107" s="29">
        <f>N107+P107+R107+T107+V107+X107+Z107+AB107+AD107+AF107+AH107+AJ107+AL107+AN107+AP107</f>
        <v>121.20338608828706</v>
      </c>
      <c r="AT107" s="32">
        <f>BN107</f>
        <v>121.20338608828706</v>
      </c>
      <c r="AU107" s="27"/>
      <c r="AV107" s="29">
        <f>IF(AU107="*",AT107*0.05,0)</f>
        <v>0</v>
      </c>
      <c r="AW107" s="33">
        <f>AT107+AV107</f>
        <v>121.20338608828706</v>
      </c>
      <c r="AX107" s="27" t="s">
        <v>27</v>
      </c>
      <c r="AY107" s="29">
        <f>N107</f>
        <v>0</v>
      </c>
      <c r="AZ107" s="29">
        <f>P107</f>
        <v>0</v>
      </c>
      <c r="BA107" s="29">
        <f>R107</f>
        <v>0</v>
      </c>
      <c r="BB107" s="29">
        <f>T107</f>
        <v>0</v>
      </c>
      <c r="BC107" s="29">
        <f>V107</f>
        <v>121.20338608828706</v>
      </c>
      <c r="BD107" s="29">
        <f>X107</f>
        <v>0</v>
      </c>
      <c r="BE107" s="29">
        <f>Z107</f>
        <v>0</v>
      </c>
      <c r="BF107" s="29">
        <f>AB107</f>
        <v>0</v>
      </c>
      <c r="BG107" s="29">
        <f>AD107</f>
        <v>0</v>
      </c>
      <c r="BH107" s="29">
        <f>AF107</f>
        <v>0</v>
      </c>
      <c r="BI107" s="29">
        <f>AH107</f>
        <v>0</v>
      </c>
      <c r="BJ107" s="29">
        <f>AJ107</f>
        <v>0</v>
      </c>
      <c r="BK107" s="29">
        <f>AL107</f>
        <v>0</v>
      </c>
      <c r="BL107" s="29">
        <f>AN107</f>
        <v>0</v>
      </c>
      <c r="BM107" s="29">
        <f>AP107</f>
        <v>0</v>
      </c>
      <c r="BN107" s="34">
        <f>(LARGE(AY107:BM107,1))+(LARGE(AY107:BM107,2))+(LARGE(AY107:BM107,3))+(LARGE(AY107:BM107,4))+(LARGE(AY107:BM107,5))</f>
        <v>121.20338608828706</v>
      </c>
      <c r="BO107" s="27"/>
      <c r="BP107" s="27"/>
    </row>
    <row r="108" spans="1:66" ht="12">
      <c r="A108" s="4">
        <f>COUNTIF(AY108:BM108,"&gt;0")</f>
        <v>1</v>
      </c>
      <c r="B108" s="2">
        <v>24015</v>
      </c>
      <c r="C108" s="3">
        <f>DATEDIF(B108,$C$4,"Y")</f>
        <v>51</v>
      </c>
      <c r="D108" s="1" t="s">
        <v>522</v>
      </c>
      <c r="E108" s="1" t="str">
        <f>IF(C108&lt;46,"YES","NO")</f>
        <v>NO</v>
      </c>
      <c r="F108" s="1" t="str">
        <f>IF(AND(C108&gt;45,C108&lt;66),"YES","NO")</f>
        <v>YES</v>
      </c>
      <c r="G108" s="1" t="str">
        <f>IF(AND(C108&gt;65,C108&lt;100),"YES","NO")</f>
        <v>NO</v>
      </c>
      <c r="H108" s="1" t="s">
        <v>185</v>
      </c>
      <c r="I108" s="1">
        <v>2</v>
      </c>
      <c r="J108" s="1">
        <f>J107+1</f>
        <v>104</v>
      </c>
      <c r="K108" s="1" t="s">
        <v>418</v>
      </c>
      <c r="L108" s="1" t="s">
        <v>625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S108" s="4">
        <v>25</v>
      </c>
      <c r="T108" s="3">
        <f>IF(S108="",0,(T$4*(101+(1000*LOG(S$4,10))-(1000*LOG(S108,10)))))</f>
        <v>118.03333929878045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/>
      <c r="AS108" s="3">
        <f>N108+P108+R108+T108+V108+X108+Z108+AB108+AD108+AF108+AH108+AJ108+AL108+AN108+AP108</f>
        <v>118.03333929878045</v>
      </c>
      <c r="AT108" s="6">
        <f>BN108</f>
        <v>118.03333929878045</v>
      </c>
      <c r="AU108" s="4"/>
      <c r="AV108" s="3">
        <f>IF(AU108="*",AT108*0.05,0)</f>
        <v>0</v>
      </c>
      <c r="AW108" s="7">
        <f>AT108+AV108</f>
        <v>118.03333929878045</v>
      </c>
      <c r="AX108" s="4" t="s">
        <v>27</v>
      </c>
      <c r="AY108" s="3">
        <f>N108</f>
        <v>0</v>
      </c>
      <c r="AZ108" s="3">
        <f>P108</f>
        <v>0</v>
      </c>
      <c r="BA108" s="3">
        <f>R108</f>
        <v>0</v>
      </c>
      <c r="BB108" s="3">
        <f>T108</f>
        <v>118.03333929878045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118.03333929878045</v>
      </c>
    </row>
    <row r="109" spans="1:68" ht="12">
      <c r="A109" s="27">
        <f>COUNTIF(AY109:BM109,"&gt;0")</f>
        <v>1</v>
      </c>
      <c r="B109" s="28">
        <v>1</v>
      </c>
      <c r="C109" s="29">
        <f>DATEDIF(B109,$C$4,"Y")</f>
        <v>117</v>
      </c>
      <c r="D109" s="30"/>
      <c r="E109" s="30" t="str">
        <f>IF(C109&lt;46,"YES","NO")</f>
        <v>NO</v>
      </c>
      <c r="F109" s="30" t="str">
        <f>IF(AND(C109&gt;45,C109&lt;66),"YES","NO")</f>
        <v>NO</v>
      </c>
      <c r="G109" s="30" t="str">
        <f>IF(AND(C109&gt;65,C109&lt;100),"YES","NO")</f>
        <v>NO</v>
      </c>
      <c r="H109" s="30"/>
      <c r="I109" s="30"/>
      <c r="J109" s="30">
        <f>J108+1</f>
        <v>105</v>
      </c>
      <c r="K109" s="30" t="s">
        <v>621</v>
      </c>
      <c r="L109" s="30" t="s">
        <v>622</v>
      </c>
      <c r="M109" s="27"/>
      <c r="N109" s="29">
        <f>IF(M109="",0,(N$4*(101+(1000*LOG(M$4,10))-(1000*LOG(M109,10)))))</f>
        <v>0</v>
      </c>
      <c r="O109" s="27">
        <v>29</v>
      </c>
      <c r="P109" s="29">
        <f>IF(O109="",0,(P$4*(101+(1000*LOG(O$4,10))-(1000*LOG(O109,10)))))</f>
        <v>115.72325682070618</v>
      </c>
      <c r="Q109" s="27"/>
      <c r="R109" s="31">
        <f>IF(Q109="",0,(R$4*(101+(1000*LOG(Q$4,10))-(1000*LOG(Q109,10)))))</f>
        <v>0</v>
      </c>
      <c r="S109" s="27"/>
      <c r="T109" s="29">
        <f>IF(S109="",0,(T$4*(101+(1000*LOG(S$4,10))-(1000*LOG(S109,10)))))</f>
        <v>0</v>
      </c>
      <c r="U109" s="27"/>
      <c r="V109" s="29">
        <f>IF(U109="",0,(V$4*(101+(1000*LOG(U$4,10))-(1000*LOG(U109,10)))))</f>
        <v>0</v>
      </c>
      <c r="W109" s="27"/>
      <c r="X109" s="29">
        <f>IF(W109="",0,(X$4*(101+(1000*LOG(W$4,10))-(1000*LOG(W109,10)))))</f>
        <v>0</v>
      </c>
      <c r="Y109" s="27"/>
      <c r="Z109" s="29">
        <f>IF(Y109="",0,(Z$4*(101+(1000*LOG(Y$4,10))-(1000*LOG(Y109,10)))))</f>
        <v>0</v>
      </c>
      <c r="AA109" s="27"/>
      <c r="AB109" s="29">
        <f>IF(AA109="",0,(AB$4*(101+(1000*LOG(AA$4,10))-(1000*LOG(AA109,10)))))</f>
        <v>0</v>
      </c>
      <c r="AC109" s="27"/>
      <c r="AD109" s="29">
        <f>IF(AC109="",0,(AD$4*(101+(1000*LOG(AC$4,10))-(1000*LOG(AC109,10)))))</f>
        <v>0</v>
      </c>
      <c r="AE109" s="27"/>
      <c r="AF109" s="29">
        <f>IF(AE109="",0,(AF$4*(101+(1000*LOG(AE$4,10))-(1000*LOG(AE109,10)))))</f>
        <v>0</v>
      </c>
      <c r="AG109" s="27"/>
      <c r="AH109" s="29">
        <f>IF(AG109="",0,(AH$4*(101+(1000*LOG(AG$4,10))-(1000*LOG(AG109,10)))))</f>
        <v>0</v>
      </c>
      <c r="AI109" s="27"/>
      <c r="AJ109" s="29">
        <f>IF(AI109="",0,(AJ$4*(101+(1000*LOG(AI$4,10))-(1000*LOG(AI109,10)))))</f>
        <v>0</v>
      </c>
      <c r="AK109" s="27"/>
      <c r="AL109" s="29">
        <f>IF(AK109="",0,(AL$4*(101+(1000*LOG(AK$4,10))-(1000*LOG(AK109,10)))))</f>
        <v>0</v>
      </c>
      <c r="AM109" s="27"/>
      <c r="AN109" s="29">
        <f>IF(AM109="",0,(AN$4*(101+(1000*LOG(AM$4,10))-(1000*LOG(AM109,10)))))</f>
        <v>0</v>
      </c>
      <c r="AO109" s="27"/>
      <c r="AP109" s="29">
        <f>IF(AO109="",0,(AP$4*(101+(1000*LOG(AO$4,10))-(1000*LOG(AO109,10)))))</f>
        <v>0</v>
      </c>
      <c r="AQ109" s="29"/>
      <c r="AR109" s="29"/>
      <c r="AS109" s="29">
        <f>N109+P109+R109+T109+V109+X109+Z109+AB109+AD109+AF109+AH109+AJ109+AL109+AN109+AP109</f>
        <v>115.72325682070618</v>
      </c>
      <c r="AT109" s="32">
        <f>BN109</f>
        <v>115.72325682070618</v>
      </c>
      <c r="AU109" s="27"/>
      <c r="AV109" s="29">
        <f>IF(AU109="*",AT109*0.05,0)</f>
        <v>0</v>
      </c>
      <c r="AW109" s="33">
        <f>AT109+AV109</f>
        <v>115.72325682070618</v>
      </c>
      <c r="AX109" s="27" t="s">
        <v>524</v>
      </c>
      <c r="AY109" s="29">
        <f>N109</f>
        <v>0</v>
      </c>
      <c r="AZ109" s="29">
        <f>P109</f>
        <v>115.72325682070618</v>
      </c>
      <c r="BA109" s="29">
        <f>R109</f>
        <v>0</v>
      </c>
      <c r="BB109" s="29">
        <f>T109</f>
        <v>0</v>
      </c>
      <c r="BC109" s="29">
        <f>V109</f>
        <v>0</v>
      </c>
      <c r="BD109" s="29">
        <f>X109</f>
        <v>0</v>
      </c>
      <c r="BE109" s="29">
        <f>Z109</f>
        <v>0</v>
      </c>
      <c r="BF109" s="29">
        <f>AB109</f>
        <v>0</v>
      </c>
      <c r="BG109" s="29">
        <f>AD109</f>
        <v>0</v>
      </c>
      <c r="BH109" s="29">
        <f>AF109</f>
        <v>0</v>
      </c>
      <c r="BI109" s="29">
        <f>AH109</f>
        <v>0</v>
      </c>
      <c r="BJ109" s="29">
        <f>AJ109</f>
        <v>0</v>
      </c>
      <c r="BK109" s="29">
        <f>AL109</f>
        <v>0</v>
      </c>
      <c r="BL109" s="29">
        <f>AN109</f>
        <v>0</v>
      </c>
      <c r="BM109" s="29">
        <f>AP109</f>
        <v>0</v>
      </c>
      <c r="BN109" s="34">
        <f>(LARGE(AY109:BM109,1))+(LARGE(AY109:BM109,2))+(LARGE(AY109:BM109,3))+(LARGE(AY109:BM109,4))+(LARGE(AY109:BM109,5))</f>
        <v>115.72325682070618</v>
      </c>
      <c r="BO109" s="27"/>
      <c r="BP109" s="27"/>
    </row>
    <row r="110" spans="1:68" ht="12">
      <c r="A110" s="27">
        <f>COUNTIF(AY110:BM110,"&gt;0")</f>
        <v>1</v>
      </c>
      <c r="B110" s="28">
        <v>1</v>
      </c>
      <c r="C110" s="29">
        <f>DATEDIF(B110,$C$4,"Y")</f>
        <v>117</v>
      </c>
      <c r="D110" s="30"/>
      <c r="E110" s="30" t="str">
        <f>IF(C110&lt;46,"YES","NO")</f>
        <v>NO</v>
      </c>
      <c r="F110" s="30" t="str">
        <f>IF(AND(C110&gt;45,C110&lt;66),"YES","NO")</f>
        <v>NO</v>
      </c>
      <c r="G110" s="30" t="str">
        <f>IF(AND(C110&gt;65,C110&lt;100),"YES","NO")</f>
        <v>NO</v>
      </c>
      <c r="H110" s="30"/>
      <c r="I110" s="30"/>
      <c r="J110" s="30">
        <f>J109+1</f>
        <v>106</v>
      </c>
      <c r="K110" s="30" t="s">
        <v>642</v>
      </c>
      <c r="L110" s="30" t="s">
        <v>643</v>
      </c>
      <c r="M110" s="27"/>
      <c r="N110" s="29">
        <f>IF(M110="",0,(N$4*(101+(1000*LOG(M$4,10))-(1000*LOG(M110,10)))))</f>
        <v>0</v>
      </c>
      <c r="O110" s="27"/>
      <c r="P110" s="29">
        <f>IF(O110="",0,(P$4*(101+(1000*LOG(O$4,10))-(1000*LOG(O110,10)))))</f>
        <v>0</v>
      </c>
      <c r="Q110" s="27"/>
      <c r="R110" s="31">
        <f>IF(Q110="",0,(R$4*(101+(1000*LOG(Q$4,10))-(1000*LOG(Q110,10)))))</f>
        <v>0</v>
      </c>
      <c r="S110" s="27"/>
      <c r="T110" s="29">
        <f>IF(S110="",0,(T$4*(101+(1000*LOG(S$4,10))-(1000*LOG(S110,10)))))</f>
        <v>0</v>
      </c>
      <c r="U110" s="27"/>
      <c r="V110" s="29">
        <f>IF(U110="",0,(V$4*(101+(1000*LOG(U$4,10))-(1000*LOG(U110,10)))))</f>
        <v>0</v>
      </c>
      <c r="W110" s="27"/>
      <c r="X110" s="29">
        <f>IF(W110="",0,(X$4*(101+(1000*LOG(W$4,10))-(1000*LOG(W110,10)))))</f>
        <v>0</v>
      </c>
      <c r="Y110" s="27"/>
      <c r="Z110" s="29">
        <f>IF(Y110="",0,(Z$4*(101+(1000*LOG(Y$4,10))-(1000*LOG(Y110,10)))))</f>
        <v>0</v>
      </c>
      <c r="AA110" s="27">
        <v>15</v>
      </c>
      <c r="AB110" s="29">
        <f>IF(AA110="",0,(AB$4*(101+(1000*LOG(AA$4,10))-(1000*LOG(AA110,10)))))</f>
        <v>101</v>
      </c>
      <c r="AC110" s="27"/>
      <c r="AD110" s="29">
        <f>IF(AC110="",0,(AD$4*(101+(1000*LOG(AC$4,10))-(1000*LOG(AC110,10)))))</f>
        <v>0</v>
      </c>
      <c r="AE110" s="27"/>
      <c r="AF110" s="29">
        <f>IF(AE110="",0,(AF$4*(101+(1000*LOG(AE$4,10))-(1000*LOG(AE110,10)))))</f>
        <v>0</v>
      </c>
      <c r="AG110" s="27"/>
      <c r="AH110" s="29">
        <f>IF(AG110="",0,(AH$4*(101+(1000*LOG(AG$4,10))-(1000*LOG(AG110,10)))))</f>
        <v>0</v>
      </c>
      <c r="AI110" s="27"/>
      <c r="AJ110" s="29">
        <f>IF(AI110="",0,(AJ$4*(101+(1000*LOG(AI$4,10))-(1000*LOG(AI110,10)))))</f>
        <v>0</v>
      </c>
      <c r="AK110" s="27"/>
      <c r="AL110" s="29">
        <f>IF(AK110="",0,(AL$4*(101+(1000*LOG(AK$4,10))-(1000*LOG(AK110,10)))))</f>
        <v>0</v>
      </c>
      <c r="AM110" s="27"/>
      <c r="AN110" s="29">
        <f>IF(AM110="",0,(AN$4*(101+(1000*LOG(AM$4,10))-(1000*LOG(AM110,10)))))</f>
        <v>0</v>
      </c>
      <c r="AO110" s="27"/>
      <c r="AP110" s="29">
        <f>IF(AO110="",0,(AP$4*(101+(1000*LOG(AO$4,10))-(1000*LOG(AO110,10)))))</f>
        <v>0</v>
      </c>
      <c r="AQ110" s="29"/>
      <c r="AR110" s="29"/>
      <c r="AS110" s="29">
        <f>N110+P110+R110+T110+V110+X110+Z110+AB110+AD110+AF110+AH110+AJ110+AL110+AN110+AP110</f>
        <v>101</v>
      </c>
      <c r="AT110" s="32">
        <f>BN110</f>
        <v>101</v>
      </c>
      <c r="AU110" s="27"/>
      <c r="AV110" s="29">
        <f>IF(AU110="*",AT110*0.05,0)</f>
        <v>0</v>
      </c>
      <c r="AW110" s="33">
        <f>AT110+AV110</f>
        <v>101</v>
      </c>
      <c r="AX110" s="27" t="s">
        <v>27</v>
      </c>
      <c r="AY110" s="29">
        <f>N110</f>
        <v>0</v>
      </c>
      <c r="AZ110" s="29">
        <f>P110</f>
        <v>0</v>
      </c>
      <c r="BA110" s="29">
        <f>R110</f>
        <v>0</v>
      </c>
      <c r="BB110" s="29">
        <f>T110</f>
        <v>0</v>
      </c>
      <c r="BC110" s="29">
        <f>V110</f>
        <v>0</v>
      </c>
      <c r="BD110" s="29">
        <f>X110</f>
        <v>0</v>
      </c>
      <c r="BE110" s="29">
        <f>Z110</f>
        <v>0</v>
      </c>
      <c r="BF110" s="29">
        <f>AB110</f>
        <v>101</v>
      </c>
      <c r="BG110" s="29">
        <f>AD110</f>
        <v>0</v>
      </c>
      <c r="BH110" s="29">
        <f>AF110</f>
        <v>0</v>
      </c>
      <c r="BI110" s="29">
        <f>AH110</f>
        <v>0</v>
      </c>
      <c r="BJ110" s="29">
        <f>AJ110</f>
        <v>0</v>
      </c>
      <c r="BK110" s="29">
        <f>AL110</f>
        <v>0</v>
      </c>
      <c r="BL110" s="29">
        <f>AN110</f>
        <v>0</v>
      </c>
      <c r="BM110" s="29">
        <f>AP110</f>
        <v>0</v>
      </c>
      <c r="BN110" s="34">
        <f>(LARGE(AY110:BM110,1))+(LARGE(AY110:BM110,2))+(LARGE(AY110:BM110,3))+(LARGE(AY110:BM110,4))+(LARGE(AY110:BM110,5))</f>
        <v>101</v>
      </c>
      <c r="BO110" s="27"/>
      <c r="BP110" s="27"/>
    </row>
    <row r="111" spans="1:68" ht="12">
      <c r="A111" s="27">
        <f>COUNTIF(AY111:BM111,"&gt;0")</f>
        <v>1</v>
      </c>
      <c r="B111" s="28">
        <v>1</v>
      </c>
      <c r="C111" s="29">
        <f>DATEDIF(B111,$C$4,"Y")</f>
        <v>117</v>
      </c>
      <c r="D111" s="30" t="s">
        <v>521</v>
      </c>
      <c r="E111" s="30" t="str">
        <f>IF(C111&lt;46,"YES","NO")</f>
        <v>NO</v>
      </c>
      <c r="F111" s="30" t="str">
        <f>IF(AND(C111&gt;45,C111&lt;66),"YES","NO")</f>
        <v>NO</v>
      </c>
      <c r="G111" s="30" t="str">
        <f>IF(AND(C111&gt;65,C111&lt;100),"YES","NO")</f>
        <v>NO</v>
      </c>
      <c r="H111" s="30" t="s">
        <v>608</v>
      </c>
      <c r="I111" s="30">
        <v>3</v>
      </c>
      <c r="J111" s="30">
        <f>J110+1</f>
        <v>107</v>
      </c>
      <c r="K111" s="30" t="s">
        <v>631</v>
      </c>
      <c r="L111" s="30" t="s">
        <v>630</v>
      </c>
      <c r="M111" s="27"/>
      <c r="N111" s="29">
        <f>IF(M111="",0,(N$4*(101+(1000*LOG(M$4,10))-(1000*LOG(M111,10)))))</f>
        <v>0</v>
      </c>
      <c r="O111" s="27"/>
      <c r="P111" s="29">
        <f>IF(O111="",0,(P$4*(101+(1000*LOG(O$4,10))-(1000*LOG(O111,10)))))</f>
        <v>0</v>
      </c>
      <c r="Q111" s="27"/>
      <c r="R111" s="31">
        <f>IF(Q111="",0,(R$4*(101+(1000*LOG(Q$4,10))-(1000*LOG(Q111,10)))))</f>
        <v>0</v>
      </c>
      <c r="S111" s="27"/>
      <c r="T111" s="29">
        <f>IF(S111="",0,(T$4*(101+(1000*LOG(S$4,10))-(1000*LOG(S111,10)))))</f>
        <v>0</v>
      </c>
      <c r="U111" s="27">
        <v>22</v>
      </c>
      <c r="V111" s="29">
        <f>IF(U111="",0,(V$4*(101+(1000*LOG(U$4,10))-(1000*LOG(U111,10)))))</f>
        <v>101</v>
      </c>
      <c r="W111" s="27"/>
      <c r="X111" s="29">
        <f>IF(W111="",0,(X$4*(101+(1000*LOG(W$4,10))-(1000*LOG(W111,10)))))</f>
        <v>0</v>
      </c>
      <c r="Y111" s="27"/>
      <c r="Z111" s="29">
        <f>IF(Y111="",0,(Z$4*(101+(1000*LOG(Y$4,10))-(1000*LOG(Y111,10)))))</f>
        <v>0</v>
      </c>
      <c r="AA111" s="27"/>
      <c r="AB111" s="29">
        <f>IF(AA111="",0,(AB$4*(101+(1000*LOG(AA$4,10))-(1000*LOG(AA111,10)))))</f>
        <v>0</v>
      </c>
      <c r="AC111" s="27"/>
      <c r="AD111" s="29">
        <f>IF(AC111="",0,(AD$4*(101+(1000*LOG(AC$4,10))-(1000*LOG(AC111,10)))))</f>
        <v>0</v>
      </c>
      <c r="AE111" s="27"/>
      <c r="AF111" s="29">
        <f>IF(AE111="",0,(AF$4*(101+(1000*LOG(AE$4,10))-(1000*LOG(AE111,10)))))</f>
        <v>0</v>
      </c>
      <c r="AG111" s="27"/>
      <c r="AH111" s="29">
        <f>IF(AG111="",0,(AH$4*(101+(1000*LOG(AG$4,10))-(1000*LOG(AG111,10)))))</f>
        <v>0</v>
      </c>
      <c r="AI111" s="27"/>
      <c r="AJ111" s="29">
        <f>IF(AI111="",0,(AJ$4*(101+(1000*LOG(AI$4,10))-(1000*LOG(AI111,10)))))</f>
        <v>0</v>
      </c>
      <c r="AK111" s="27"/>
      <c r="AL111" s="29">
        <f>IF(AK111="",0,(AL$4*(101+(1000*LOG(AK$4,10))-(1000*LOG(AK111,10)))))</f>
        <v>0</v>
      </c>
      <c r="AM111" s="27"/>
      <c r="AN111" s="29">
        <f>IF(AM111="",0,(AN$4*(101+(1000*LOG(AM$4,10))-(1000*LOG(AM111,10)))))</f>
        <v>0</v>
      </c>
      <c r="AO111" s="27"/>
      <c r="AP111" s="29">
        <f>IF(AO111="",0,(AP$4*(101+(1000*LOG(AO$4,10))-(1000*LOG(AO111,10)))))</f>
        <v>0</v>
      </c>
      <c r="AQ111" s="29"/>
      <c r="AR111" s="29"/>
      <c r="AS111" s="29">
        <f>N111+P111+R111+T111+V111+X111+Z111+AB111+AD111+AF111+AH111+AJ111+AL111+AN111+AP111</f>
        <v>101</v>
      </c>
      <c r="AT111" s="32">
        <f>BN111</f>
        <v>101</v>
      </c>
      <c r="AU111" s="27"/>
      <c r="AV111" s="29">
        <f>IF(AU111="*",AT111*0.05,0)</f>
        <v>0</v>
      </c>
      <c r="AW111" s="33">
        <f>AT111+AV111</f>
        <v>101</v>
      </c>
      <c r="AX111" s="27" t="s">
        <v>27</v>
      </c>
      <c r="AY111" s="29">
        <f>N111</f>
        <v>0</v>
      </c>
      <c r="AZ111" s="29">
        <f>P111</f>
        <v>0</v>
      </c>
      <c r="BA111" s="29">
        <f>R111</f>
        <v>0</v>
      </c>
      <c r="BB111" s="29">
        <f>T111</f>
        <v>0</v>
      </c>
      <c r="BC111" s="29">
        <f>V111</f>
        <v>101</v>
      </c>
      <c r="BD111" s="29">
        <f>X111</f>
        <v>0</v>
      </c>
      <c r="BE111" s="29">
        <f>Z111</f>
        <v>0</v>
      </c>
      <c r="BF111" s="29">
        <f>AB111</f>
        <v>0</v>
      </c>
      <c r="BG111" s="29">
        <f>AD111</f>
        <v>0</v>
      </c>
      <c r="BH111" s="29">
        <f>AF111</f>
        <v>0</v>
      </c>
      <c r="BI111" s="29">
        <f>AH111</f>
        <v>0</v>
      </c>
      <c r="BJ111" s="29">
        <f>AJ111</f>
        <v>0</v>
      </c>
      <c r="BK111" s="29">
        <f>AL111</f>
        <v>0</v>
      </c>
      <c r="BL111" s="29">
        <f>AN111</f>
        <v>0</v>
      </c>
      <c r="BM111" s="29">
        <f>AP111</f>
        <v>0</v>
      </c>
      <c r="BN111" s="34">
        <f>(LARGE(AY111:BM111,1))+(LARGE(AY111:BM111,2))+(LARGE(AY111:BM111,3))+(LARGE(AY111:BM111,4))+(LARGE(AY111:BM111,5))</f>
        <v>101</v>
      </c>
      <c r="BO111" s="27"/>
      <c r="BP111" s="27"/>
    </row>
    <row r="112" spans="1:66" ht="12">
      <c r="A112" s="4">
        <f>COUNTIF(AY112:BM112,"&gt;0")</f>
        <v>1</v>
      </c>
      <c r="B112" s="2">
        <v>15132</v>
      </c>
      <c r="C112" s="3">
        <f>DATEDIF(B112,$C$4,"Y")</f>
        <v>76</v>
      </c>
      <c r="D112" s="1" t="s">
        <v>333</v>
      </c>
      <c r="E112" s="1" t="str">
        <f>IF(C112&lt;46,"YES","NO")</f>
        <v>NO</v>
      </c>
      <c r="F112" s="1" t="str">
        <f>IF(AND(C112&gt;45,C112&lt;66),"YES","NO")</f>
        <v>NO</v>
      </c>
      <c r="G112" s="1" t="str">
        <f>IF(AND(C112&gt;65,C112&lt;100),"YES","NO")</f>
        <v>YES</v>
      </c>
      <c r="H112" s="1" t="s">
        <v>428</v>
      </c>
      <c r="I112" s="1">
        <v>2</v>
      </c>
      <c r="J112" s="1">
        <f>J111+1</f>
        <v>108</v>
      </c>
      <c r="K112" s="1" t="s">
        <v>212</v>
      </c>
      <c r="L112" s="1" t="s">
        <v>97</v>
      </c>
      <c r="M112" s="4">
        <v>19</v>
      </c>
      <c r="N112" s="3">
        <f>IF(M112="",0,(N$4*(101+(1000*LOG(M$4,10))-(1000*LOG(M112,10)))))</f>
        <v>101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101</v>
      </c>
      <c r="AT112" s="6">
        <f>BN112</f>
        <v>101</v>
      </c>
      <c r="AU112" s="4"/>
      <c r="AV112" s="3">
        <f>IF(AU112="*",AT112*0.05,0)</f>
        <v>0</v>
      </c>
      <c r="AW112" s="7">
        <f>AT112+AV112</f>
        <v>101</v>
      </c>
      <c r="AX112" s="4" t="s">
        <v>27</v>
      </c>
      <c r="AY112" s="3">
        <f>N112</f>
        <v>101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0</v>
      </c>
      <c r="BM112" s="3">
        <f>AP112</f>
        <v>0</v>
      </c>
      <c r="BN112" s="8">
        <f>(LARGE(AY112:BM112,1))+(LARGE(AY112:BM112,2))+(LARGE(AY112:BM112,3))+(LARGE(AY112:BM112,4))+(LARGE(AY112:BM112,5))</f>
        <v>101</v>
      </c>
    </row>
    <row r="113" spans="1:66" ht="12">
      <c r="A113" s="4">
        <f>COUNTIF(AY113:BM113,"&gt;0")</f>
        <v>1</v>
      </c>
      <c r="B113" s="2">
        <v>17475</v>
      </c>
      <c r="C113" s="3">
        <f>DATEDIF(B113,$C$4,"Y")</f>
        <v>69</v>
      </c>
      <c r="D113" s="1" t="s">
        <v>50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YES</v>
      </c>
      <c r="H113" s="1" t="s">
        <v>34</v>
      </c>
      <c r="I113" s="1">
        <v>2</v>
      </c>
      <c r="J113" s="1">
        <f>J112+1</f>
        <v>109</v>
      </c>
      <c r="K113" s="1" t="s">
        <v>315</v>
      </c>
      <c r="L113" s="1" t="s">
        <v>104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Q113" s="4">
        <v>24</v>
      </c>
      <c r="R113" s="5">
        <f>IF(Q113="",0,(R$4*(101+(1000*LOG(Q$4,10))-(1000*LOG(Q113,10)))))</f>
        <v>101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101</v>
      </c>
      <c r="AT113" s="6">
        <f>BN113</f>
        <v>101</v>
      </c>
      <c r="AU113" s="9"/>
      <c r="AV113" s="3">
        <f>IF(AU113="*",AT113*0.05,0)</f>
        <v>0</v>
      </c>
      <c r="AW113" s="7">
        <f>AT113+AV113</f>
        <v>101</v>
      </c>
      <c r="AX113" s="4" t="s">
        <v>27</v>
      </c>
      <c r="AY113" s="3">
        <f>N113</f>
        <v>0</v>
      </c>
      <c r="AZ113" s="3">
        <f>P113</f>
        <v>0</v>
      </c>
      <c r="BA113" s="3">
        <f>R113</f>
        <v>101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101</v>
      </c>
    </row>
    <row r="114" spans="1:66" ht="12">
      <c r="A114" s="4">
        <f>COUNTIF(AY114:BM114,"&gt;0")</f>
        <v>1</v>
      </c>
      <c r="B114" s="2">
        <v>24603</v>
      </c>
      <c r="C114" s="3">
        <f>DATEDIF(B114,$C$4,"Y")</f>
        <v>50</v>
      </c>
      <c r="D114" s="12" t="s">
        <v>521</v>
      </c>
      <c r="E114" s="1" t="str">
        <f>IF(C114&lt;46,"YES","NO")</f>
        <v>NO</v>
      </c>
      <c r="F114" s="1" t="str">
        <f>IF(AND(C114&gt;45,C114&lt;66),"YES","NO")</f>
        <v>YES</v>
      </c>
      <c r="G114" s="1" t="str">
        <f>IF(AND(C114&gt;65,C114&lt;100),"YES","NO")</f>
        <v>NO</v>
      </c>
      <c r="H114" s="1" t="s">
        <v>11</v>
      </c>
      <c r="I114" s="1">
        <v>1</v>
      </c>
      <c r="J114" s="1">
        <f>J113+1</f>
        <v>110</v>
      </c>
      <c r="K114" s="1" t="s">
        <v>227</v>
      </c>
      <c r="L114" s="1" t="s">
        <v>226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W114" s="4">
        <v>39</v>
      </c>
      <c r="X114" s="3">
        <f>IF(W114="",0,(X$4*(101+(1000*LOG(W$4,10))-(1000*LOG(W114,10)))))</f>
        <v>101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101</v>
      </c>
      <c r="AT114" s="6">
        <f>BN114</f>
        <v>101</v>
      </c>
      <c r="AV114" s="3">
        <f>IF(AU114="*",AT114*0.05,0)</f>
        <v>0</v>
      </c>
      <c r="AW114" s="7">
        <f>AT114+AV114</f>
        <v>101</v>
      </c>
      <c r="AX114" s="4" t="s">
        <v>27</v>
      </c>
      <c r="AY114" s="3">
        <f>N114</f>
        <v>0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101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101</v>
      </c>
    </row>
    <row r="115" spans="1:66" ht="12">
      <c r="A115" s="4">
        <f>COUNTIF(AY115:BM115,"&gt;0")</f>
        <v>0</v>
      </c>
      <c r="B115" s="2">
        <v>29377</v>
      </c>
      <c r="C115" s="3">
        <f>DATEDIF(B115,$C$4,"Y")</f>
        <v>37</v>
      </c>
      <c r="D115" s="1" t="s">
        <v>333</v>
      </c>
      <c r="E115" s="1" t="str">
        <f>IF(C115&lt;46,"YES","NO")</f>
        <v>YES</v>
      </c>
      <c r="F115" s="1" t="str">
        <f>IF(AND(C115&gt;45,C115&lt;66),"YES","NO")</f>
        <v>NO</v>
      </c>
      <c r="G115" s="1" t="str">
        <f>IF(AND(C115&gt;65,C115&lt;100),"YES","NO")</f>
        <v>NO</v>
      </c>
      <c r="H115" s="1" t="s">
        <v>89</v>
      </c>
      <c r="I115" s="1">
        <v>1</v>
      </c>
      <c r="J115" s="1">
        <f>J114+1</f>
        <v>111</v>
      </c>
      <c r="K115" s="1" t="s">
        <v>584</v>
      </c>
      <c r="L115" s="1" t="s">
        <v>485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0</v>
      </c>
      <c r="AT115" s="6">
        <f>BN115</f>
        <v>0</v>
      </c>
      <c r="AU115" s="9"/>
      <c r="AV115" s="3">
        <f>IF(AU115="*",AT115*0.05,0)</f>
        <v>0</v>
      </c>
      <c r="AW115" s="7">
        <f>AT115+AV115</f>
        <v>0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0</v>
      </c>
    </row>
    <row r="116" spans="1:66" ht="12">
      <c r="A116" s="4">
        <f>COUNTIF(AY116:BM116,"&gt;0")</f>
        <v>0</v>
      </c>
      <c r="B116" s="2">
        <v>16769</v>
      </c>
      <c r="C116" s="3">
        <f>DATEDIF(B116,$C$4,"Y")</f>
        <v>71</v>
      </c>
      <c r="D116" s="1" t="s">
        <v>214</v>
      </c>
      <c r="E116" s="1" t="str">
        <f>IF(C116&lt;46,"YES","NO")</f>
        <v>NO</v>
      </c>
      <c r="F116" s="1" t="str">
        <f>IF(AND(C116&gt;45,C116&lt;66),"YES","NO")</f>
        <v>NO</v>
      </c>
      <c r="G116" s="1" t="str">
        <f>IF(AND(C116&gt;65,C116&lt;100),"YES","NO")</f>
        <v>YES</v>
      </c>
      <c r="H116" s="1" t="s">
        <v>427</v>
      </c>
      <c r="I116" s="1">
        <v>2</v>
      </c>
      <c r="J116" s="1">
        <f>J115+1</f>
        <v>112</v>
      </c>
      <c r="K116" s="1" t="s">
        <v>106</v>
      </c>
      <c r="L116" s="1" t="s">
        <v>107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0</v>
      </c>
      <c r="AT116" s="6">
        <f>BN116</f>
        <v>0</v>
      </c>
      <c r="AU116" s="9"/>
      <c r="AV116" s="3">
        <f>IF(AU116="*",AT116*0.05,0)</f>
        <v>0</v>
      </c>
      <c r="AW116" s="7">
        <f>AT116+AV116</f>
        <v>0</v>
      </c>
      <c r="AX116" s="4" t="s">
        <v>27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0</v>
      </c>
    </row>
    <row r="117" spans="1:66" ht="12">
      <c r="A117" s="4">
        <f>COUNTIF(AY117:BM117,"&gt;0")</f>
        <v>0</v>
      </c>
      <c r="B117" s="2">
        <v>27566</v>
      </c>
      <c r="C117" s="3">
        <f>DATEDIF(B117,$C$4,"Y")</f>
        <v>41</v>
      </c>
      <c r="D117" s="1" t="s">
        <v>333</v>
      </c>
      <c r="E117" s="1" t="str">
        <f>IF(C117&lt;46,"YES","NO")</f>
        <v>YES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428</v>
      </c>
      <c r="I117" s="1">
        <v>2</v>
      </c>
      <c r="J117" s="1">
        <f>J116+1</f>
        <v>113</v>
      </c>
      <c r="K117" s="1" t="s">
        <v>369</v>
      </c>
      <c r="L117" s="1" t="s">
        <v>75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U117" s="4"/>
      <c r="AV117" s="3">
        <f>IF(AU117="*",AT117*0.05,0)</f>
        <v>0</v>
      </c>
      <c r="AW117" s="7">
        <f>AT117+AV117</f>
        <v>0</v>
      </c>
      <c r="AX117" s="4" t="s">
        <v>27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1</v>
      </c>
      <c r="C118" s="3">
        <f>DATEDIF(B118,$C$4,"Y")</f>
        <v>117</v>
      </c>
      <c r="D118" s="1" t="s">
        <v>214</v>
      </c>
      <c r="E118" s="1" t="str">
        <f>IF(C118&lt;46,"YES","NO")</f>
        <v>NO</v>
      </c>
      <c r="F118" s="1" t="str">
        <f>IF(AND(C118&gt;45,C118&lt;66),"YES","NO")</f>
        <v>NO</v>
      </c>
      <c r="G118" s="1" t="str">
        <f>IF(AND(C118&gt;65,C118&lt;100),"YES","NO")</f>
        <v>NO</v>
      </c>
      <c r="H118" s="1" t="s">
        <v>94</v>
      </c>
      <c r="I118" s="1">
        <v>3</v>
      </c>
      <c r="J118" s="1">
        <f>J117+1</f>
        <v>114</v>
      </c>
      <c r="K118" s="1" t="s">
        <v>404</v>
      </c>
      <c r="L118" s="1" t="s">
        <v>452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4"/>
      <c r="AV118" s="3">
        <f>IF(AU118="*",AT118*0.05,0)</f>
        <v>0</v>
      </c>
      <c r="AW118" s="7">
        <f>AT118+AV118</f>
        <v>0</v>
      </c>
      <c r="AX118" s="26" t="s">
        <v>524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1</v>
      </c>
      <c r="C119" s="3">
        <f>DATEDIF(B119,$C$4,"Y")</f>
        <v>117</v>
      </c>
      <c r="D119" s="1" t="s">
        <v>521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544</v>
      </c>
      <c r="I119" s="1">
        <v>3</v>
      </c>
      <c r="J119" s="1">
        <f>J118+1</f>
        <v>115</v>
      </c>
      <c r="K119" s="1" t="s">
        <v>542</v>
      </c>
      <c r="L119" s="1" t="s">
        <v>543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4" t="s">
        <v>27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22903</v>
      </c>
      <c r="C120" s="3">
        <f>DATEDIF(B120,$C$4,"Y")</f>
        <v>54</v>
      </c>
      <c r="D120" s="12" t="s">
        <v>521</v>
      </c>
      <c r="E120" s="1" t="str">
        <f>IF(C120&lt;46,"YES","NO")</f>
        <v>NO</v>
      </c>
      <c r="F120" s="1" t="str">
        <f>IF(AND(C120&gt;45,C120&lt;66),"YES","NO")</f>
        <v>YES</v>
      </c>
      <c r="G120" s="1" t="str">
        <f>IF(AND(C120&gt;65,C120&lt;100),"YES","NO")</f>
        <v>NO</v>
      </c>
      <c r="H120" s="12" t="s">
        <v>260</v>
      </c>
      <c r="I120" s="1">
        <v>1</v>
      </c>
      <c r="J120" s="1">
        <f>J119+1</f>
        <v>116</v>
      </c>
      <c r="K120" s="1" t="s">
        <v>284</v>
      </c>
      <c r="L120" s="1" t="s">
        <v>422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26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22428</v>
      </c>
      <c r="C121" s="3">
        <f>DATEDIF(B121,$C$4,"Y")</f>
        <v>56</v>
      </c>
      <c r="D121" s="1" t="s">
        <v>333</v>
      </c>
      <c r="E121" s="1" t="str">
        <f>IF(C121&lt;46,"YES","NO")</f>
        <v>NO</v>
      </c>
      <c r="F121" s="1" t="str">
        <f>IF(AND(C121&gt;45,C121&lt;66),"YES","NO")</f>
        <v>YES</v>
      </c>
      <c r="G121" s="1" t="str">
        <f>IF(AND(C121&gt;65,C121&lt;100),"YES","NO")</f>
        <v>NO</v>
      </c>
      <c r="H121" s="1" t="s">
        <v>213</v>
      </c>
      <c r="I121" s="1">
        <v>1</v>
      </c>
      <c r="J121" s="1">
        <f>J120+1</f>
        <v>117</v>
      </c>
      <c r="K121" s="1" t="s">
        <v>142</v>
      </c>
      <c r="L121" s="1" t="s">
        <v>143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U121" s="4"/>
      <c r="AV121" s="3">
        <f>IF(AU121="*",AT121*0.05,0)</f>
        <v>0</v>
      </c>
      <c r="AW121" s="7">
        <f>AT121+AV121</f>
        <v>0</v>
      </c>
      <c r="AX121" s="4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1</v>
      </c>
      <c r="C122" s="3">
        <f>DATEDIF(B122,$C$4,"Y")</f>
        <v>117</v>
      </c>
      <c r="D122" s="1" t="s">
        <v>521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NO</v>
      </c>
      <c r="H122" s="1" t="s">
        <v>544</v>
      </c>
      <c r="I122" s="1">
        <v>3</v>
      </c>
      <c r="J122" s="1">
        <f>J121+1</f>
        <v>118</v>
      </c>
      <c r="K122" s="1" t="s">
        <v>545</v>
      </c>
      <c r="L122" s="1" t="s">
        <v>546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4" t="s">
        <v>27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1</v>
      </c>
      <c r="C123" s="3">
        <f>DATEDIF(B123,$C$4,"Y")</f>
        <v>117</v>
      </c>
      <c r="D123" s="1" t="s">
        <v>469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NO</v>
      </c>
      <c r="H123" s="1" t="s">
        <v>428</v>
      </c>
      <c r="I123" s="1">
        <v>2</v>
      </c>
      <c r="J123" s="1">
        <f>J122+1</f>
        <v>119</v>
      </c>
      <c r="K123" s="1" t="s">
        <v>156</v>
      </c>
      <c r="L123" s="1" t="s">
        <v>286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9"/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1</v>
      </c>
      <c r="C124" s="3">
        <f>DATEDIF(B124,$C$4,"Y")</f>
        <v>117</v>
      </c>
      <c r="D124" s="12" t="s">
        <v>521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NO</v>
      </c>
      <c r="J124" s="1">
        <f>J123+1</f>
        <v>120</v>
      </c>
      <c r="K124" s="1" t="s">
        <v>44</v>
      </c>
      <c r="L124" s="1" t="s">
        <v>525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4"/>
      <c r="AV124" s="3">
        <f>IF(AU124="*",AT124*0.05,0)</f>
        <v>0</v>
      </c>
      <c r="AW124" s="7">
        <f>AT124+AV124</f>
        <v>0</v>
      </c>
      <c r="AX124" s="26" t="s">
        <v>524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20415</v>
      </c>
      <c r="C125" s="3">
        <f>DATEDIF(B125,$C$4,"Y")</f>
        <v>61</v>
      </c>
      <c r="D125" s="1" t="s">
        <v>333</v>
      </c>
      <c r="E125" s="1" t="str">
        <f>IF(C125&lt;46,"YES","NO")</f>
        <v>NO</v>
      </c>
      <c r="F125" s="1" t="str">
        <f>IF(AND(C125&gt;45,C125&lt;66),"YES","NO")</f>
        <v>YES</v>
      </c>
      <c r="G125" s="1" t="str">
        <f>IF(AND(C125&gt;65,C125&lt;100),"YES","NO")</f>
        <v>NO</v>
      </c>
      <c r="H125" s="1" t="s">
        <v>429</v>
      </c>
      <c r="I125" s="1">
        <v>2</v>
      </c>
      <c r="J125" s="1">
        <f>J124+1</f>
        <v>121</v>
      </c>
      <c r="K125" s="1" t="s">
        <v>340</v>
      </c>
      <c r="L125" s="1" t="s">
        <v>345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9"/>
      <c r="AV125" s="3">
        <f>IF(AU125="*",AT125*0.05,0)</f>
        <v>0</v>
      </c>
      <c r="AW125" s="7">
        <f>AT125+AV125</f>
        <v>0</v>
      </c>
      <c r="AX125" s="4" t="s">
        <v>27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1</v>
      </c>
      <c r="C126" s="3">
        <f>DATEDIF(B126,$C$4,"Y")</f>
        <v>117</v>
      </c>
      <c r="D126" s="1" t="s">
        <v>333</v>
      </c>
      <c r="E126" s="1" t="str">
        <f>IF(C126&lt;46,"YES","NO")</f>
        <v>NO</v>
      </c>
      <c r="F126" s="1" t="str">
        <f>IF(AND(C126&gt;45,C126&lt;66),"YES","NO")</f>
        <v>NO</v>
      </c>
      <c r="G126" s="1" t="str">
        <f>IF(AND(C126&gt;65,C126&lt;100),"YES","NO")</f>
        <v>NO</v>
      </c>
      <c r="J126" s="1">
        <f>J125+1</f>
        <v>122</v>
      </c>
      <c r="K126" s="1" t="s">
        <v>349</v>
      </c>
      <c r="L126" s="1" t="s">
        <v>350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U126" s="4"/>
      <c r="AV126" s="3">
        <f>IF(AU126="*",AT126*0.05,0)</f>
        <v>0</v>
      </c>
      <c r="AW126" s="7">
        <f>AT126+AV126</f>
        <v>0</v>
      </c>
      <c r="AX126" s="4" t="s">
        <v>27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22903</v>
      </c>
      <c r="C127" s="3">
        <f>DATEDIF(B127,$C$4,"Y")</f>
        <v>54</v>
      </c>
      <c r="D127" s="12" t="s">
        <v>521</v>
      </c>
      <c r="E127" s="1" t="str">
        <f>IF(C127&lt;46,"YES","NO")</f>
        <v>NO</v>
      </c>
      <c r="F127" s="1" t="str">
        <f>IF(AND(C127&gt;45,C127&lt;66),"YES","NO")</f>
        <v>YES</v>
      </c>
      <c r="G127" s="1" t="str">
        <f>IF(AND(C127&gt;65,C127&lt;100),"YES","NO")</f>
        <v>NO</v>
      </c>
      <c r="H127" s="1" t="s">
        <v>213</v>
      </c>
      <c r="I127" s="1">
        <v>1</v>
      </c>
      <c r="J127" s="1">
        <f>J126+1</f>
        <v>123</v>
      </c>
      <c r="K127" s="1" t="s">
        <v>40</v>
      </c>
      <c r="L127" s="1" t="s">
        <v>408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V127" s="3">
        <f>IF(AU127="*",AT127*0.05,0)</f>
        <v>0</v>
      </c>
      <c r="AW127" s="7">
        <f>AT127+AV127</f>
        <v>0</v>
      </c>
      <c r="AX127" s="26" t="s">
        <v>27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1</v>
      </c>
      <c r="C128" s="3">
        <f>DATEDIF(B128,$C$4,"Y")</f>
        <v>117</v>
      </c>
      <c r="D128" s="1" t="s">
        <v>302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H128" s="1" t="s">
        <v>94</v>
      </c>
      <c r="I128" s="1">
        <v>3</v>
      </c>
      <c r="J128" s="1">
        <f>J127+1</f>
        <v>124</v>
      </c>
      <c r="K128" s="1" t="s">
        <v>66</v>
      </c>
      <c r="L128" s="1" t="s">
        <v>65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26" t="s">
        <v>524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1</v>
      </c>
      <c r="C129" s="3">
        <f>DATEDIF(B129,$C$4,"Y")</f>
        <v>117</v>
      </c>
      <c r="D129" s="1" t="s">
        <v>521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NO</v>
      </c>
      <c r="H129" s="1" t="s">
        <v>544</v>
      </c>
      <c r="I129" s="1">
        <v>3</v>
      </c>
      <c r="J129" s="1">
        <f>J128+1</f>
        <v>125</v>
      </c>
      <c r="K129" s="1" t="s">
        <v>547</v>
      </c>
      <c r="L129" s="1" t="s">
        <v>546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U129" s="4"/>
      <c r="AV129" s="3">
        <f>IF(AU129="*",AT129*0.05,0)</f>
        <v>0</v>
      </c>
      <c r="AW129" s="7">
        <f>AT129+AV129</f>
        <v>0</v>
      </c>
      <c r="AX129" s="4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23287</v>
      </c>
      <c r="C130" s="3">
        <f>DATEDIF(B130,$C$4,"Y")</f>
        <v>53</v>
      </c>
      <c r="D130" s="12" t="s">
        <v>521</v>
      </c>
      <c r="E130" s="1" t="str">
        <f>IF(C130&lt;46,"YES","NO")</f>
        <v>NO</v>
      </c>
      <c r="F130" s="1" t="str">
        <f>IF(AND(C130&gt;45,C130&lt;66),"YES","NO")</f>
        <v>YES</v>
      </c>
      <c r="G130" s="1" t="str">
        <f>IF(AND(C130&gt;65,C130&lt;100),"YES","NO")</f>
        <v>NO</v>
      </c>
      <c r="H130" s="1" t="s">
        <v>493</v>
      </c>
      <c r="I130" s="1">
        <v>2</v>
      </c>
      <c r="J130" s="1">
        <f>J129+1</f>
        <v>126</v>
      </c>
      <c r="K130" s="1" t="s">
        <v>46</v>
      </c>
      <c r="L130" s="1" t="s">
        <v>80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9"/>
      <c r="AV130" s="3">
        <f>IF(AU130="*",AT130*0.05,0)</f>
        <v>0</v>
      </c>
      <c r="AW130" s="7">
        <f>AT130+AV130</f>
        <v>0</v>
      </c>
      <c r="AX130" s="26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1</v>
      </c>
      <c r="C131" s="3">
        <f>DATEDIF(B131,$C$4,"Y")</f>
        <v>117</v>
      </c>
      <c r="D131" s="1" t="s">
        <v>302</v>
      </c>
      <c r="E131" s="1" t="str">
        <f>IF(C131&lt;46,"YES","NO")</f>
        <v>NO</v>
      </c>
      <c r="F131" s="1" t="str">
        <f>IF(AND(C131&gt;45,C131&lt;66),"YES","NO")</f>
        <v>NO</v>
      </c>
      <c r="G131" s="1" t="str">
        <f>IF(AND(C131&gt;65,C131&lt;100),"YES","NO")</f>
        <v>NO</v>
      </c>
      <c r="H131" s="1" t="s">
        <v>94</v>
      </c>
      <c r="I131" s="1">
        <v>3</v>
      </c>
      <c r="J131" s="1">
        <f>J130+1</f>
        <v>127</v>
      </c>
      <c r="K131" s="1" t="s">
        <v>480</v>
      </c>
      <c r="L131" s="1" t="s">
        <v>481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4"/>
      <c r="AV131" s="3">
        <f>IF(AU131="*",AT131*0.05,0)</f>
        <v>0</v>
      </c>
      <c r="AW131" s="7">
        <f>AT131+AV131</f>
        <v>0</v>
      </c>
      <c r="AX131" s="26" t="s">
        <v>524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1</v>
      </c>
      <c r="C132" s="3">
        <f>DATEDIF(B132,$C$4,"Y")</f>
        <v>117</v>
      </c>
      <c r="D132" s="1" t="s">
        <v>50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94</v>
      </c>
      <c r="I132" s="1">
        <v>3</v>
      </c>
      <c r="J132" s="1">
        <f>J131+1</f>
        <v>128</v>
      </c>
      <c r="K132" s="1" t="s">
        <v>586</v>
      </c>
      <c r="L132" s="1" t="s">
        <v>587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4"/>
      <c r="AV132" s="3">
        <f>IF(AU132="*",AT132*0.05,0)</f>
        <v>0</v>
      </c>
      <c r="AW132" s="7">
        <f>AT132+AV132</f>
        <v>0</v>
      </c>
      <c r="AX132" s="26" t="s">
        <v>524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28382</v>
      </c>
      <c r="C133" s="3">
        <f>DATEDIF(B133,$C$4,"Y")</f>
        <v>39</v>
      </c>
      <c r="D133" s="12" t="s">
        <v>521</v>
      </c>
      <c r="E133" s="1" t="str">
        <f>IF(C133&lt;46,"YES","NO")</f>
        <v>YES</v>
      </c>
      <c r="F133" s="1" t="str">
        <f>IF(AND(C133&gt;45,C133&lt;66),"YES","NO")</f>
        <v>NO</v>
      </c>
      <c r="G133" s="1" t="str">
        <f>IF(AND(C133&gt;65,C133&lt;100),"YES","NO")</f>
        <v>NO</v>
      </c>
      <c r="H133" s="1" t="s">
        <v>427</v>
      </c>
      <c r="I133" s="1">
        <v>2</v>
      </c>
      <c r="J133" s="1">
        <f>J132+1</f>
        <v>129</v>
      </c>
      <c r="K133" s="1" t="s">
        <v>241</v>
      </c>
      <c r="L133" s="1" t="s">
        <v>240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4"/>
      <c r="AV133" s="3">
        <f>IF(AU133="*",AT133*0.05,0)</f>
        <v>0</v>
      </c>
      <c r="AW133" s="7">
        <f>AT133+AV133</f>
        <v>0</v>
      </c>
      <c r="AX133" s="4" t="s">
        <v>27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521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544</v>
      </c>
      <c r="I134" s="1">
        <v>3</v>
      </c>
      <c r="J134" s="1">
        <f>J133+1</f>
        <v>130</v>
      </c>
      <c r="K134" s="1" t="s">
        <v>548</v>
      </c>
      <c r="L134" s="1" t="s">
        <v>549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4" t="s">
        <v>27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23454</v>
      </c>
      <c r="C135" s="3">
        <f>DATEDIF(B135,$C$4,"Y")</f>
        <v>53</v>
      </c>
      <c r="D135" s="1" t="s">
        <v>473</v>
      </c>
      <c r="E135" s="1" t="str">
        <f>IF(C135&lt;46,"YES","NO")</f>
        <v>NO</v>
      </c>
      <c r="F135" s="1" t="str">
        <f>IF(AND(C135&gt;45,C135&lt;66),"YES","NO")</f>
        <v>YES</v>
      </c>
      <c r="G135" s="1" t="str">
        <f>IF(AND(C135&gt;65,C135&lt;100),"YES","NO")</f>
        <v>NO</v>
      </c>
      <c r="H135" s="1" t="s">
        <v>303</v>
      </c>
      <c r="I135" s="1">
        <v>1</v>
      </c>
      <c r="J135" s="1">
        <f>J134+1</f>
        <v>131</v>
      </c>
      <c r="K135" s="1" t="s">
        <v>433</v>
      </c>
      <c r="L135" s="1" t="s">
        <v>460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20739</v>
      </c>
      <c r="C136" s="3">
        <f>DATEDIF(B136,$C$4,"Y")</f>
        <v>60</v>
      </c>
      <c r="D136" s="1" t="s">
        <v>473</v>
      </c>
      <c r="E136" s="1" t="str">
        <f>IF(C136&lt;46,"YES","NO")</f>
        <v>NO</v>
      </c>
      <c r="F136" s="1" t="str">
        <f>IF(AND(C136&gt;45,C136&lt;66),"YES","NO")</f>
        <v>YES</v>
      </c>
      <c r="G136" s="1" t="str">
        <f>IF(AND(C136&gt;65,C136&lt;100),"YES","NO")</f>
        <v>NO</v>
      </c>
      <c r="H136" s="1" t="s">
        <v>68</v>
      </c>
      <c r="I136" s="1">
        <v>1</v>
      </c>
      <c r="J136" s="1">
        <f>J135+1</f>
        <v>132</v>
      </c>
      <c r="K136" s="1" t="s">
        <v>66</v>
      </c>
      <c r="L136" s="1" t="s">
        <v>67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V136" s="3">
        <f>IF(AU136="*",AT136*0.05,0)</f>
        <v>0</v>
      </c>
      <c r="AW136" s="7">
        <f>AT136+AV136</f>
        <v>0</v>
      </c>
      <c r="AX136" s="4" t="s">
        <v>27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27606</v>
      </c>
      <c r="C137" s="3">
        <f>DATEDIF(B137,$C$4,"Y")</f>
        <v>41</v>
      </c>
      <c r="D137" s="12" t="s">
        <v>521</v>
      </c>
      <c r="E137" s="1" t="str">
        <f>IF(C137&lt;46,"YES","NO")</f>
        <v>YES</v>
      </c>
      <c r="F137" s="1" t="str">
        <f>IF(AND(C137&gt;45,C137&lt;66),"YES","NO")</f>
        <v>NO</v>
      </c>
      <c r="G137" s="1" t="str">
        <f>IF(AND(C137&gt;65,C137&lt;100),"YES","NO")</f>
        <v>NO</v>
      </c>
      <c r="H137" s="1" t="s">
        <v>260</v>
      </c>
      <c r="I137" s="1">
        <v>1</v>
      </c>
      <c r="J137" s="1">
        <f>J136+1</f>
        <v>133</v>
      </c>
      <c r="K137" s="1" t="s">
        <v>44</v>
      </c>
      <c r="L137" s="1" t="s">
        <v>201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U137" s="4"/>
      <c r="AV137" s="3">
        <f>IF(AU137="*",AT137*0.05,0)</f>
        <v>0</v>
      </c>
      <c r="AW137" s="7">
        <f>AT137+AV137</f>
        <v>0</v>
      </c>
      <c r="AX137" s="4" t="s">
        <v>161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22766</v>
      </c>
      <c r="C138" s="3">
        <f>DATEDIF(B138,$C$4,"Y")</f>
        <v>55</v>
      </c>
      <c r="D138" s="1" t="s">
        <v>302</v>
      </c>
      <c r="E138" s="1" t="str">
        <f>IF(C138&lt;46,"YES","NO")</f>
        <v>NO</v>
      </c>
      <c r="F138" s="1" t="str">
        <f>IF(AND(C138&gt;45,C138&lt;66),"YES","NO")</f>
        <v>YES</v>
      </c>
      <c r="G138" s="1" t="str">
        <f>IF(AND(C138&gt;65,C138&lt;100),"YES","NO")</f>
        <v>NO</v>
      </c>
      <c r="H138" s="1" t="s">
        <v>32</v>
      </c>
      <c r="I138" s="1">
        <v>1</v>
      </c>
      <c r="J138" s="1">
        <f>J137+1</f>
        <v>134</v>
      </c>
      <c r="K138" s="1" t="s">
        <v>33</v>
      </c>
      <c r="L138" s="1" t="s">
        <v>112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V138" s="3">
        <f>IF(AU138="*",AT138*0.05,0)</f>
        <v>0</v>
      </c>
      <c r="AW138" s="7">
        <f>AT138+AV138</f>
        <v>0</v>
      </c>
      <c r="AX138" s="4" t="s">
        <v>27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1</v>
      </c>
      <c r="C139" s="3">
        <f>DATEDIF(B139,$C$4,"Y")</f>
        <v>117</v>
      </c>
      <c r="D139" s="1" t="s">
        <v>333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94</v>
      </c>
      <c r="I139" s="1">
        <v>3</v>
      </c>
      <c r="J139" s="1">
        <f>J138+1</f>
        <v>135</v>
      </c>
      <c r="K139" s="1" t="s">
        <v>263</v>
      </c>
      <c r="L139" s="1" t="s">
        <v>500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26" t="s">
        <v>524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28385</v>
      </c>
      <c r="C140" s="3">
        <f>DATEDIF(B140,$C$4,"Y")</f>
        <v>39</v>
      </c>
      <c r="D140" s="1" t="s">
        <v>50</v>
      </c>
      <c r="E140" s="1" t="str">
        <f>IF(C140&lt;46,"YES","NO")</f>
        <v>YES</v>
      </c>
      <c r="F140" s="1" t="str">
        <f>IF(AND(C140&gt;45,C140&lt;66),"YES","NO")</f>
        <v>NO</v>
      </c>
      <c r="G140" s="1" t="str">
        <f>IF(AND(C140&gt;65,C140&lt;100),"YES","NO")</f>
        <v>NO</v>
      </c>
      <c r="H140" s="1" t="s">
        <v>183</v>
      </c>
      <c r="I140" s="1">
        <v>1</v>
      </c>
      <c r="J140" s="1">
        <f>J139+1</f>
        <v>136</v>
      </c>
      <c r="K140" s="1" t="s">
        <v>431</v>
      </c>
      <c r="L140" s="1" t="s">
        <v>432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U140" s="4"/>
      <c r="AV140" s="3">
        <f>IF(AU140="*",AT140*0.05,0)</f>
        <v>0</v>
      </c>
      <c r="AW140" s="7">
        <f>AT140+AV140</f>
        <v>0</v>
      </c>
      <c r="AX140" s="4" t="s">
        <v>27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</v>
      </c>
      <c r="C141" s="3">
        <f>DATEDIF(B141,$C$4,"Y")</f>
        <v>117</v>
      </c>
      <c r="D141" s="1" t="s">
        <v>50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94</v>
      </c>
      <c r="I141" s="1">
        <v>3</v>
      </c>
      <c r="J141" s="1">
        <f>J140+1</f>
        <v>137</v>
      </c>
      <c r="K141" s="1" t="s">
        <v>396</v>
      </c>
      <c r="L141" s="1" t="s">
        <v>397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26" t="s">
        <v>524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16656</v>
      </c>
      <c r="C142" s="3">
        <f>DATEDIF(B142,$C$4,"Y")</f>
        <v>71</v>
      </c>
      <c r="D142" s="1" t="s">
        <v>333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YES</v>
      </c>
      <c r="H142" s="1" t="s">
        <v>11</v>
      </c>
      <c r="I142" s="1">
        <v>1</v>
      </c>
      <c r="J142" s="1">
        <f>J141+1</f>
        <v>138</v>
      </c>
      <c r="K142" s="1" t="s">
        <v>476</v>
      </c>
      <c r="L142" s="1" t="s">
        <v>98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V142" s="3">
        <f>IF(AU142="*",AT142*0.05,0)</f>
        <v>0</v>
      </c>
      <c r="AW142" s="7">
        <f>AT142+AV142</f>
        <v>0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</v>
      </c>
      <c r="C143" s="3">
        <f>DATEDIF(B143,$C$4,"Y")</f>
        <v>117</v>
      </c>
      <c r="D143" s="1" t="s">
        <v>521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NO</v>
      </c>
      <c r="J143" s="1">
        <f>J142+1</f>
        <v>139</v>
      </c>
      <c r="K143" s="1" t="s">
        <v>488</v>
      </c>
      <c r="L143" s="1" t="s">
        <v>551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4"/>
      <c r="AV143" s="3">
        <f>IF(AU143="*",AT143*0.05,0)</f>
        <v>0</v>
      </c>
      <c r="AW143" s="7">
        <f>AT143+AV143</f>
        <v>0</v>
      </c>
      <c r="AX143" s="4" t="s">
        <v>27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</v>
      </c>
      <c r="C144" s="3">
        <f>DATEDIF(B144,$C$4,"Y")</f>
        <v>117</v>
      </c>
      <c r="D144" s="1" t="s">
        <v>521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544</v>
      </c>
      <c r="I144" s="1">
        <v>3</v>
      </c>
      <c r="J144" s="1">
        <f>J143+1</f>
        <v>140</v>
      </c>
      <c r="K144" s="1" t="s">
        <v>552</v>
      </c>
      <c r="L144" s="1" t="s">
        <v>553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50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504</v>
      </c>
      <c r="I145" s="1">
        <v>3</v>
      </c>
      <c r="J145" s="1">
        <f>J144+1</f>
        <v>141</v>
      </c>
      <c r="K145" s="1" t="s">
        <v>503</v>
      </c>
      <c r="L145" s="1" t="s">
        <v>502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26" t="s">
        <v>524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361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183</v>
      </c>
      <c r="I146" s="1">
        <v>1</v>
      </c>
      <c r="J146" s="1">
        <f>J145+1</f>
        <v>142</v>
      </c>
      <c r="K146" s="1" t="s">
        <v>136</v>
      </c>
      <c r="L146" s="1" t="s">
        <v>137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18353</v>
      </c>
      <c r="C147" s="3">
        <f>DATEDIF(B147,$C$4,"Y")</f>
        <v>67</v>
      </c>
      <c r="D147" s="12" t="s">
        <v>521</v>
      </c>
      <c r="E147" s="1" t="str">
        <f>IF(C147&lt;46,"YES","NO")</f>
        <v>NO</v>
      </c>
      <c r="F147" s="1" t="str">
        <f>IF(AND(C147&gt;45,C147&lt;66),"YES","NO")</f>
        <v>NO</v>
      </c>
      <c r="G147" s="1" t="str">
        <f>IF(AND(C147&gt;65,C147&lt;100),"YES","NO")</f>
        <v>YES</v>
      </c>
      <c r="H147" s="1" t="s">
        <v>262</v>
      </c>
      <c r="I147" s="1">
        <v>1</v>
      </c>
      <c r="J147" s="1">
        <f>J146+1</f>
        <v>143</v>
      </c>
      <c r="K147" s="1" t="s">
        <v>568</v>
      </c>
      <c r="L147" s="1" t="s">
        <v>569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4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17718</v>
      </c>
      <c r="C148" s="3">
        <f>DATEDIF(B148,$C$4,"Y")</f>
        <v>68</v>
      </c>
      <c r="D148" s="1" t="s">
        <v>333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YES</v>
      </c>
      <c r="H148" s="1" t="s">
        <v>109</v>
      </c>
      <c r="I148" s="1">
        <v>1</v>
      </c>
      <c r="J148" s="1">
        <f>J147+1</f>
        <v>144</v>
      </c>
      <c r="K148" s="1" t="s">
        <v>363</v>
      </c>
      <c r="L148" s="1" t="s">
        <v>364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27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</v>
      </c>
      <c r="C149" s="3">
        <f>DATEDIF(B149,$C$4,"Y")</f>
        <v>117</v>
      </c>
      <c r="D149" s="1" t="s">
        <v>521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H149" s="1" t="s">
        <v>544</v>
      </c>
      <c r="I149" s="1">
        <v>3</v>
      </c>
      <c r="J149" s="1">
        <f>J148+1</f>
        <v>145</v>
      </c>
      <c r="K149" s="1" t="s">
        <v>554</v>
      </c>
      <c r="L149" s="1" t="s">
        <v>560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27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</v>
      </c>
      <c r="C150" s="3">
        <f>DATEDIF(B150,$C$4,"Y")</f>
        <v>117</v>
      </c>
      <c r="D150" s="1" t="s">
        <v>50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NO</v>
      </c>
      <c r="H150" s="1" t="s">
        <v>94</v>
      </c>
      <c r="I150" s="1">
        <v>3</v>
      </c>
      <c r="J150" s="1">
        <f>J149+1</f>
        <v>146</v>
      </c>
      <c r="K150" s="1" t="s">
        <v>579</v>
      </c>
      <c r="L150" s="1" t="s">
        <v>580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4"/>
      <c r="AV150" s="3">
        <f>IF(AU150="*",AT150*0.05,0)</f>
        <v>0</v>
      </c>
      <c r="AW150" s="7">
        <f>AT150+AV150</f>
        <v>0</v>
      </c>
      <c r="AX150" s="26" t="s">
        <v>524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521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544</v>
      </c>
      <c r="I151" s="1">
        <v>3</v>
      </c>
      <c r="J151" s="1">
        <f>J150+1</f>
        <v>147</v>
      </c>
      <c r="K151" s="1" t="s">
        <v>555</v>
      </c>
      <c r="L151" s="1" t="s">
        <v>559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4" t="s">
        <v>27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22986</v>
      </c>
      <c r="C152" s="3">
        <f>DATEDIF(B152,$C$4,"Y")</f>
        <v>54</v>
      </c>
      <c r="D152" s="1" t="s">
        <v>50</v>
      </c>
      <c r="E152" s="1" t="str">
        <f>IF(C152&lt;46,"YES","NO")</f>
        <v>NO</v>
      </c>
      <c r="F152" s="1" t="str">
        <f>IF(AND(C152&gt;45,C152&lt;66),"YES","NO")</f>
        <v>YES</v>
      </c>
      <c r="G152" s="1" t="str">
        <f>IF(AND(C152&gt;65,C152&lt;100),"YES","NO")</f>
        <v>NO</v>
      </c>
      <c r="H152" s="1" t="s">
        <v>429</v>
      </c>
      <c r="I152" s="1">
        <v>2</v>
      </c>
      <c r="J152" s="1">
        <f>J151+1</f>
        <v>148</v>
      </c>
      <c r="K152" s="1" t="s">
        <v>228</v>
      </c>
      <c r="L152" s="1" t="s">
        <v>372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9"/>
      <c r="AV152" s="3">
        <f>IF(AU152="*",AT152*0.05,0)</f>
        <v>0</v>
      </c>
      <c r="AW152" s="7">
        <f>AT152+AV152</f>
        <v>0</v>
      </c>
      <c r="AX152" s="4" t="s">
        <v>27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50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H153" s="1" t="s">
        <v>94</v>
      </c>
      <c r="I153" s="1">
        <v>3</v>
      </c>
      <c r="J153" s="1">
        <f>J152+1</f>
        <v>149</v>
      </c>
      <c r="K153" s="1" t="s">
        <v>554</v>
      </c>
      <c r="L153" s="1" t="s">
        <v>589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26" t="s">
        <v>524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1</v>
      </c>
      <c r="C154" s="3">
        <f>DATEDIF(B154,$C$4,"Y")</f>
        <v>117</v>
      </c>
      <c r="D154" s="1" t="s">
        <v>521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556</v>
      </c>
      <c r="I154" s="1">
        <v>3</v>
      </c>
      <c r="J154" s="1">
        <f>J153+1</f>
        <v>150</v>
      </c>
      <c r="K154" s="1" t="s">
        <v>557</v>
      </c>
      <c r="L154" s="1" t="s">
        <v>558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4"/>
      <c r="AV154" s="3">
        <f>IF(AU154="*",AT154*0.05,0)</f>
        <v>0</v>
      </c>
      <c r="AW154" s="7">
        <f>AT154+AV154</f>
        <v>0</v>
      </c>
      <c r="AX154" s="4" t="s">
        <v>27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21267</v>
      </c>
      <c r="C155" s="3">
        <f>DATEDIF(B155,$C$4,"Y")</f>
        <v>59</v>
      </c>
      <c r="D155" s="1" t="s">
        <v>521</v>
      </c>
      <c r="E155" s="1" t="str">
        <f>IF(C155&lt;46,"YES","NO")</f>
        <v>NO</v>
      </c>
      <c r="F155" s="1" t="str">
        <f>IF(AND(C155&gt;45,C155&lt;66),"YES","NO")</f>
        <v>YES</v>
      </c>
      <c r="G155" s="1" t="str">
        <f>IF(AND(C155&gt;65,C155&lt;100),"YES","NO")</f>
        <v>NO</v>
      </c>
      <c r="H155" s="1" t="s">
        <v>316</v>
      </c>
      <c r="I155" s="1">
        <v>2</v>
      </c>
      <c r="J155" s="1">
        <f>J154+1</f>
        <v>151</v>
      </c>
      <c r="K155" s="12" t="s">
        <v>328</v>
      </c>
      <c r="L155" s="12" t="s">
        <v>537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26" t="s">
        <v>524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1</v>
      </c>
      <c r="C156" s="3">
        <f>DATEDIF(B156,$C$4,"Y")</f>
        <v>117</v>
      </c>
      <c r="D156" s="1" t="s">
        <v>521</v>
      </c>
      <c r="E156" s="1" t="str">
        <f>IF(C156&lt;46,"YES","NO")</f>
        <v>NO</v>
      </c>
      <c r="F156" s="1" t="str">
        <f>IF(AND(C156&gt;45,C156&lt;66),"YES","NO")</f>
        <v>NO</v>
      </c>
      <c r="G156" s="1" t="str">
        <f>IF(AND(C156&gt;65,C156&lt;100),"YES","NO")</f>
        <v>NO</v>
      </c>
      <c r="H156" s="1" t="s">
        <v>544</v>
      </c>
      <c r="I156" s="1">
        <v>3</v>
      </c>
      <c r="J156" s="1">
        <f>J155+1</f>
        <v>152</v>
      </c>
      <c r="K156" s="1" t="s">
        <v>561</v>
      </c>
      <c r="L156" s="1" t="s">
        <v>562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4"/>
      <c r="AV156" s="3">
        <f>IF(AU156="*",AT156*0.05,0)</f>
        <v>0</v>
      </c>
      <c r="AW156" s="7">
        <f>AT156+AV156</f>
        <v>0</v>
      </c>
      <c r="AX156" s="4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333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94</v>
      </c>
      <c r="I157" s="1">
        <v>3</v>
      </c>
      <c r="J157" s="1">
        <f>J156+1</f>
        <v>153</v>
      </c>
      <c r="K157" s="1" t="s">
        <v>257</v>
      </c>
      <c r="L157" s="1" t="s">
        <v>258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26" t="s">
        <v>524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16463</v>
      </c>
      <c r="C158" s="3">
        <f>DATEDIF(B158,$C$4,"Y")</f>
        <v>72</v>
      </c>
      <c r="D158" s="1" t="s">
        <v>214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YES</v>
      </c>
      <c r="H158" s="1" t="s">
        <v>303</v>
      </c>
      <c r="I158" s="1">
        <v>1</v>
      </c>
      <c r="J158" s="1">
        <f>J157+1</f>
        <v>154</v>
      </c>
      <c r="K158" s="1" t="s">
        <v>420</v>
      </c>
      <c r="L158" s="1" t="s">
        <v>175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27820</v>
      </c>
      <c r="C159" s="3">
        <f>DATEDIF(B159,$C$4,"Y")</f>
        <v>41</v>
      </c>
      <c r="D159" s="1" t="s">
        <v>333</v>
      </c>
      <c r="E159" s="1" t="str">
        <f>IF(C159&lt;46,"YES","NO")</f>
        <v>YES</v>
      </c>
      <c r="F159" s="1" t="str">
        <f>IF(AND(C159&gt;45,C159&lt;66),"YES","NO")</f>
        <v>NO</v>
      </c>
      <c r="G159" s="1" t="str">
        <f>IF(AND(C159&gt;65,C159&lt;100),"YES","NO")</f>
        <v>NO</v>
      </c>
      <c r="H159" s="1" t="s">
        <v>11</v>
      </c>
      <c r="I159" s="1">
        <v>1</v>
      </c>
      <c r="J159" s="1">
        <f>J158+1</f>
        <v>155</v>
      </c>
      <c r="K159" s="1" t="s">
        <v>476</v>
      </c>
      <c r="L159" s="1" t="s">
        <v>320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V159" s="3">
        <f>IF(AU159="*",AT159*0.05,0)</f>
        <v>0</v>
      </c>
      <c r="AW159" s="7">
        <f>AT159+AV159</f>
        <v>0</v>
      </c>
      <c r="AX159" s="4" t="s">
        <v>27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1</v>
      </c>
      <c r="C160" s="3">
        <f>DATEDIF(B160,$C$4,"Y")</f>
        <v>117</v>
      </c>
      <c r="D160" s="1" t="s">
        <v>521</v>
      </c>
      <c r="E160" s="1" t="str">
        <f>IF(C160&lt;46,"YES","NO")</f>
        <v>NO</v>
      </c>
      <c r="F160" s="1" t="str">
        <f>IF(AND(C160&gt;45,C160&lt;66),"YES","NO")</f>
        <v>NO</v>
      </c>
      <c r="G160" s="1" t="str">
        <f>IF(AND(C160&gt;65,C160&lt;100),"YES","NO")</f>
        <v>NO</v>
      </c>
      <c r="H160" s="1" t="s">
        <v>544</v>
      </c>
      <c r="I160" s="1">
        <v>3</v>
      </c>
      <c r="J160" s="1">
        <f>J159+1</f>
        <v>156</v>
      </c>
      <c r="K160" s="1" t="s">
        <v>563</v>
      </c>
      <c r="L160" s="1" t="s">
        <v>564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1</v>
      </c>
      <c r="C161" s="3">
        <f>DATEDIF(B161,$C$4,"Y")</f>
        <v>117</v>
      </c>
      <c r="D161" s="1" t="s">
        <v>521</v>
      </c>
      <c r="E161" s="1" t="str">
        <f>IF(C161&lt;46,"YES","NO")</f>
        <v>NO</v>
      </c>
      <c r="F161" s="1" t="str">
        <f>IF(AND(C161&gt;45,C161&lt;66),"YES","NO")</f>
        <v>NO</v>
      </c>
      <c r="G161" s="1" t="str">
        <f>IF(AND(C161&gt;65,C161&lt;100),"YES","NO")</f>
        <v>NO</v>
      </c>
      <c r="H161" s="1" t="s">
        <v>544</v>
      </c>
      <c r="I161" s="1">
        <v>3</v>
      </c>
      <c r="J161" s="1">
        <f>J160+1</f>
        <v>157</v>
      </c>
      <c r="K161" s="1" t="s">
        <v>565</v>
      </c>
      <c r="L161" s="1" t="s">
        <v>566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U161" s="4"/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1</v>
      </c>
      <c r="C162" s="3">
        <f>DATEDIF(B162,$C$4,"Y")</f>
        <v>117</v>
      </c>
      <c r="D162" s="1" t="s">
        <v>50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H162" s="1" t="s">
        <v>94</v>
      </c>
      <c r="I162" s="1">
        <v>3</v>
      </c>
      <c r="J162" s="1">
        <f>J161+1</f>
        <v>158</v>
      </c>
      <c r="K162" s="1" t="s">
        <v>581</v>
      </c>
      <c r="L162" s="1" t="s">
        <v>582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26" t="s">
        <v>524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1</v>
      </c>
      <c r="C163" s="3">
        <f>DATEDIF(B163,$C$4,"Y")</f>
        <v>117</v>
      </c>
      <c r="D163" s="1" t="s">
        <v>521</v>
      </c>
      <c r="E163" s="1" t="str">
        <f>IF(C163&lt;46,"YES","NO")</f>
        <v>NO</v>
      </c>
      <c r="F163" s="1" t="str">
        <f>IF(AND(C163&gt;45,C163&lt;66),"YES","NO")</f>
        <v>NO</v>
      </c>
      <c r="G163" s="1" t="str">
        <f>IF(AND(C163&gt;65,C163&lt;100),"YES","NO")</f>
        <v>NO</v>
      </c>
      <c r="H163" s="1" t="s">
        <v>556</v>
      </c>
      <c r="I163" s="1">
        <v>3</v>
      </c>
      <c r="J163" s="1">
        <f>J162+1</f>
        <v>159</v>
      </c>
      <c r="K163" s="1" t="s">
        <v>557</v>
      </c>
      <c r="L163" s="1" t="s">
        <v>567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4"/>
      <c r="AV163" s="3">
        <f>IF(AU163="*",AT163*0.05,0)</f>
        <v>0</v>
      </c>
      <c r="AW163" s="7">
        <f>AT163+AV163</f>
        <v>0</v>
      </c>
      <c r="AX163" s="4" t="s">
        <v>27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25350</v>
      </c>
      <c r="C164" s="3">
        <f>DATEDIF(B164,$C$4,"Y")</f>
        <v>48</v>
      </c>
      <c r="D164" s="1" t="s">
        <v>333</v>
      </c>
      <c r="E164" s="1" t="str">
        <f>IF(C164&lt;46,"YES","NO")</f>
        <v>NO</v>
      </c>
      <c r="F164" s="1" t="str">
        <f>IF(AND(C164&gt;45,C164&lt;66),"YES","NO")</f>
        <v>YES</v>
      </c>
      <c r="G164" s="1" t="str">
        <f>IF(AND(C164&gt;65,C164&lt;100),"YES","NO")</f>
        <v>NO</v>
      </c>
      <c r="H164" s="1" t="s">
        <v>183</v>
      </c>
      <c r="I164" s="1">
        <v>1</v>
      </c>
      <c r="J164" s="1">
        <f>J163+1</f>
        <v>160</v>
      </c>
      <c r="K164" s="1" t="s">
        <v>285</v>
      </c>
      <c r="L164" s="1" t="s">
        <v>368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4" t="s">
        <v>27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</v>
      </c>
      <c r="C165" s="3">
        <f>DATEDIF(B165,$C$4,"Y")</f>
        <v>117</v>
      </c>
      <c r="D165" s="1" t="s">
        <v>50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328</v>
      </c>
      <c r="L165" s="1" t="s">
        <v>583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161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25998</v>
      </c>
      <c r="C166" s="3">
        <f>DATEDIF(B166,$C$4,"Y")</f>
        <v>46</v>
      </c>
      <c r="D166" s="1" t="s">
        <v>333</v>
      </c>
      <c r="E166" s="1" t="str">
        <f>IF(C166&lt;46,"YES","NO")</f>
        <v>NO</v>
      </c>
      <c r="F166" s="1" t="str">
        <f>IF(AND(C166&gt;45,C166&lt;66),"YES","NO")</f>
        <v>YES</v>
      </c>
      <c r="G166" s="1" t="str">
        <f>IF(AND(C166&gt;65,C166&lt;100),"YES","NO")</f>
        <v>NO</v>
      </c>
      <c r="H166" s="1" t="s">
        <v>427</v>
      </c>
      <c r="I166" s="1">
        <v>2</v>
      </c>
      <c r="J166" s="1">
        <f>J165+1</f>
        <v>162</v>
      </c>
      <c r="K166" s="1" t="s">
        <v>238</v>
      </c>
      <c r="L166" s="1" t="s">
        <v>239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U166" s="9"/>
      <c r="AV166" s="3">
        <f>IF(AU166="*",AT166*0.05,0)</f>
        <v>0</v>
      </c>
      <c r="AW166" s="7">
        <f>AT166+AV166</f>
        <v>0</v>
      </c>
      <c r="AX166" s="4" t="s">
        <v>27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1</v>
      </c>
      <c r="C167" s="3">
        <f>DATEDIF(B167,$C$4,"Y")</f>
        <v>117</v>
      </c>
      <c r="D167" s="1" t="s">
        <v>521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NO</v>
      </c>
      <c r="J167" s="1">
        <f>J166+1</f>
        <v>163</v>
      </c>
      <c r="K167" s="1" t="s">
        <v>529</v>
      </c>
      <c r="L167" s="1" t="s">
        <v>530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4"/>
      <c r="AV167" s="3">
        <f>IF(AU167="*",AT167*0.05,0)</f>
        <v>0</v>
      </c>
      <c r="AW167" s="7">
        <f>AT167+AV167</f>
        <v>0</v>
      </c>
      <c r="AX167" s="26" t="s">
        <v>524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</v>
      </c>
      <c r="C168" s="3">
        <f>DATEDIF(B168,$C$4,"Y")</f>
        <v>117</v>
      </c>
      <c r="D168" s="1" t="s">
        <v>521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J168" s="1">
        <f>J167+1</f>
        <v>164</v>
      </c>
      <c r="K168" s="1" t="s">
        <v>592</v>
      </c>
      <c r="L168" s="1" t="s">
        <v>593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4" t="s">
        <v>27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</v>
      </c>
      <c r="C169" s="3">
        <f>DATEDIF(B169,$C$4,"Y")</f>
        <v>117</v>
      </c>
      <c r="D169" s="1" t="s">
        <v>333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H169" s="1" t="s">
        <v>133</v>
      </c>
      <c r="I169" s="1">
        <v>2</v>
      </c>
      <c r="J169" s="1">
        <f>J168+1</f>
        <v>165</v>
      </c>
      <c r="K169" s="1" t="s">
        <v>250</v>
      </c>
      <c r="L169" s="1" t="s">
        <v>251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4" t="s">
        <v>27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23593</v>
      </c>
      <c r="C170" s="3">
        <f>DATEDIF(B170,$C$4,"Y")</f>
        <v>52</v>
      </c>
      <c r="D170" s="1" t="s">
        <v>333</v>
      </c>
      <c r="E170" s="1" t="str">
        <f>IF(C170&lt;46,"YES","NO")</f>
        <v>NO</v>
      </c>
      <c r="F170" s="1" t="str">
        <f>IF(AND(C170&gt;45,C170&lt;66),"YES","NO")</f>
        <v>YES</v>
      </c>
      <c r="G170" s="1" t="str">
        <f>IF(AND(C170&gt;65,C170&lt;100),"YES","NO")</f>
        <v>NO</v>
      </c>
      <c r="H170" s="1" t="s">
        <v>213</v>
      </c>
      <c r="I170" s="1">
        <v>1</v>
      </c>
      <c r="J170" s="1">
        <f>J169+1</f>
        <v>166</v>
      </c>
      <c r="K170" s="1" t="s">
        <v>181</v>
      </c>
      <c r="L170" s="1" t="s">
        <v>323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V170" s="3">
        <f>IF(AU170="*",AT170*0.05,0)</f>
        <v>0</v>
      </c>
      <c r="AW170" s="7">
        <f>AT170+AV170</f>
        <v>0</v>
      </c>
      <c r="AX170" s="4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15798</v>
      </c>
      <c r="C171" s="3">
        <f>DATEDIF(B171,$C$4,"Y")</f>
        <v>74</v>
      </c>
      <c r="D171" s="1" t="s">
        <v>110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YES</v>
      </c>
      <c r="H171" s="1" t="s">
        <v>213</v>
      </c>
      <c r="I171" s="1">
        <v>1</v>
      </c>
      <c r="J171" s="1">
        <f>J170+1</f>
        <v>167</v>
      </c>
      <c r="K171" s="1" t="s">
        <v>367</v>
      </c>
      <c r="L171" s="1" t="s">
        <v>85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U171" s="4"/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23895</v>
      </c>
      <c r="C172" s="3">
        <f>DATEDIF(B172,$C$4,"Y")</f>
        <v>52</v>
      </c>
      <c r="D172" s="12" t="s">
        <v>521</v>
      </c>
      <c r="E172" s="1" t="str">
        <f>IF(C172&lt;46,"YES","NO")</f>
        <v>NO</v>
      </c>
      <c r="F172" s="1" t="str">
        <f>IF(AND(C172&gt;45,C172&lt;66),"YES","NO")</f>
        <v>YES</v>
      </c>
      <c r="G172" s="1" t="str">
        <f>IF(AND(C172&gt;65,C172&lt;100),"YES","NO")</f>
        <v>NO</v>
      </c>
      <c r="H172" s="1" t="s">
        <v>262</v>
      </c>
      <c r="I172" s="1">
        <v>1</v>
      </c>
      <c r="J172" s="1">
        <f>J171+1</f>
        <v>168</v>
      </c>
      <c r="K172" s="1" t="s">
        <v>594</v>
      </c>
      <c r="L172" s="1" t="s">
        <v>595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>
        <f>IF(AQ172="",0,(AR$4*(101+(1000*LOG(AQ$4,10))-(1000*LOG(AQ172,10)))))</f>
        <v>0</v>
      </c>
      <c r="AS172" s="3">
        <f>N172+P172+R172+T172+V172+X172+Z172+AB172+AD172+AF172+AH172+AJ172+AL172+AN172+AP172</f>
        <v>0</v>
      </c>
      <c r="AT172" s="6">
        <f>BN172</f>
        <v>0</v>
      </c>
      <c r="AU172" s="4"/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1</v>
      </c>
      <c r="C173" s="3">
        <f>DATEDIF(B173,$C$4,"Y")</f>
        <v>117</v>
      </c>
      <c r="D173" s="1" t="s">
        <v>521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H173" s="1" t="s">
        <v>544</v>
      </c>
      <c r="I173" s="1">
        <v>3</v>
      </c>
      <c r="J173" s="1">
        <f>J172+1</f>
        <v>169</v>
      </c>
      <c r="K173" s="1" t="s">
        <v>571</v>
      </c>
      <c r="L173" s="1" t="s">
        <v>572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>
        <f>IF(AQ173="",0,(AR$4*(101+(1000*LOG(AQ$4,10))-(1000*LOG(AQ173,10)))))</f>
        <v>0</v>
      </c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27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21170</v>
      </c>
      <c r="C174" s="3">
        <f>DATEDIF(B174,$C$4,"Y")</f>
        <v>59</v>
      </c>
      <c r="D174" s="12" t="s">
        <v>521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262</v>
      </c>
      <c r="I174" s="1">
        <v>1</v>
      </c>
      <c r="J174" s="1">
        <f>J173+1</f>
        <v>170</v>
      </c>
      <c r="K174" s="1" t="s">
        <v>340</v>
      </c>
      <c r="L174" s="1" t="s">
        <v>596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>
        <f>IF(AQ174="",0,(AR$4*(101+(1000*LOG(AQ$4,10))-(1000*LOG(AQ174,10)))))</f>
        <v>0</v>
      </c>
      <c r="AS174" s="3">
        <f>N174+P174+R174+T174+V174+X174+Z174+AB174+AD174+AF174+AH174+AJ174+AL174+AN174+AP174</f>
        <v>0</v>
      </c>
      <c r="AT174" s="6">
        <f>BN174</f>
        <v>0</v>
      </c>
      <c r="AU174" s="4"/>
      <c r="AV174" s="3">
        <f>IF(AU174="*",AT174*0.05,0)</f>
        <v>0</v>
      </c>
      <c r="AW174" s="7">
        <f>AT174+AV174</f>
        <v>0</v>
      </c>
      <c r="AX174" s="4" t="s">
        <v>27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1</v>
      </c>
      <c r="C175" s="3">
        <f>DATEDIF(B175,$C$4,"Y")</f>
        <v>117</v>
      </c>
      <c r="D175" s="1" t="s">
        <v>333</v>
      </c>
      <c r="E175" s="1" t="str">
        <f>IF(C175&lt;46,"YES","NO")</f>
        <v>NO</v>
      </c>
      <c r="F175" s="1" t="str">
        <f>IF(AND(C175&gt;45,C175&lt;66),"YES","NO")</f>
        <v>NO</v>
      </c>
      <c r="G175" s="1" t="str">
        <f>IF(AND(C175&gt;65,C175&lt;100),"YES","NO")</f>
        <v>NO</v>
      </c>
      <c r="H175" s="1" t="s">
        <v>16</v>
      </c>
      <c r="I175" s="1">
        <v>2</v>
      </c>
      <c r="J175" s="1">
        <f>J174+1</f>
        <v>171</v>
      </c>
      <c r="K175" s="1" t="s">
        <v>515</v>
      </c>
      <c r="L175" s="1" t="s">
        <v>467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>
        <f>IF(AQ175="",0,(AR$4*(101+(1000*LOG(AQ$4,10))-(1000*LOG(AQ175,10)))))</f>
        <v>0</v>
      </c>
      <c r="AS175" s="3">
        <f>N175+P175+R175+T175+V175+X175+Z175+AB175+AD175+AF175+AH175+AJ175+AL175+AN175+AP175</f>
        <v>0</v>
      </c>
      <c r="AT175" s="6">
        <f>BN175</f>
        <v>0</v>
      </c>
      <c r="AU175" s="4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333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J176" s="1">
        <f>J175+1</f>
        <v>172</v>
      </c>
      <c r="K176" s="1" t="s">
        <v>283</v>
      </c>
      <c r="L176" s="1" t="s">
        <v>282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>
        <f>IF(AQ176="",0,(AR$4*(101+(1000*LOG(AQ$4,10))-(1000*LOG(AQ176,10)))))</f>
        <v>0</v>
      </c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4" t="s">
        <v>161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23332</v>
      </c>
      <c r="C177" s="3">
        <f>DATEDIF(B177,$C$4,"Y")</f>
        <v>53</v>
      </c>
      <c r="D177" s="12" t="s">
        <v>521</v>
      </c>
      <c r="E177" s="1" t="str">
        <f>IF(C177&lt;46,"YES","NO")</f>
        <v>NO</v>
      </c>
      <c r="F177" s="1" t="str">
        <f>IF(AND(C177&gt;45,C177&lt;66),"YES","NO")</f>
        <v>YES</v>
      </c>
      <c r="G177" s="1" t="str">
        <f>IF(AND(C177&gt;65,C177&lt;100),"YES","NO")</f>
        <v>NO</v>
      </c>
      <c r="H177" s="12" t="s">
        <v>261</v>
      </c>
      <c r="I177" s="1">
        <v>1</v>
      </c>
      <c r="J177" s="1">
        <f>J176+1</f>
        <v>173</v>
      </c>
      <c r="K177" s="1" t="s">
        <v>388</v>
      </c>
      <c r="L177" s="1" t="s">
        <v>534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>
        <f>IF(AQ177="",0,(AR$4*(101+(1000*LOG(AQ$4,10))-(1000*LOG(AQ177,10)))))</f>
        <v>0</v>
      </c>
      <c r="AS177" s="3">
        <f>N177+P177+R177+T177+V177+X177+Z177+AB177+AD177+AF177+AH177+AJ177+AL177+AN177+AP177</f>
        <v>0</v>
      </c>
      <c r="AT177" s="6">
        <f>BN177</f>
        <v>0</v>
      </c>
      <c r="AV177" s="3">
        <f>IF(AU177="*",AT177*0.05,0)</f>
        <v>0</v>
      </c>
      <c r="AW177" s="7">
        <f>AT177+AV177</f>
        <v>0</v>
      </c>
      <c r="AX177" s="26" t="s">
        <v>524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1</v>
      </c>
      <c r="C178" s="3">
        <f>DATEDIF(B178,$C$4,"Y")</f>
        <v>117</v>
      </c>
      <c r="D178" s="1" t="s">
        <v>521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J178" s="1">
        <f>J177+1</f>
        <v>174</v>
      </c>
      <c r="K178" s="1" t="s">
        <v>60</v>
      </c>
      <c r="L178" s="1" t="s">
        <v>308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>
        <f>IF(AQ178="",0,(AR$4*(101+(1000*LOG(AQ$4,10))-(1000*LOG(AQ178,10)))))</f>
        <v>0</v>
      </c>
      <c r="AS178" s="3">
        <f>N178+P178+R178+T178+V178+X178+Z178+AB178+AD178+AF178+AH178+AJ178+AL178+AN178+AP178</f>
        <v>0</v>
      </c>
      <c r="AT178" s="6">
        <f>BN178</f>
        <v>0</v>
      </c>
      <c r="AU178" s="4"/>
      <c r="AV178" s="3">
        <f>IF(AU178="*",AT178*0.05,0)</f>
        <v>0</v>
      </c>
      <c r="AW178" s="7">
        <f>AT178+AV178</f>
        <v>0</v>
      </c>
      <c r="AX178" s="4" t="s">
        <v>27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21987</v>
      </c>
      <c r="C179" s="3">
        <f>DATEDIF(B179,$C$4,"Y")</f>
        <v>57</v>
      </c>
      <c r="D179" s="12" t="s">
        <v>521</v>
      </c>
      <c r="E179" s="1" t="str">
        <f>IF(C179&lt;46,"YES","NO")</f>
        <v>NO</v>
      </c>
      <c r="F179" s="1" t="str">
        <f>IF(AND(C179&gt;45,C179&lt;66),"YES","NO")</f>
        <v>YES</v>
      </c>
      <c r="G179" s="1" t="str">
        <f>IF(AND(C179&gt;65,C179&lt;100),"YES","NO")</f>
        <v>NO</v>
      </c>
      <c r="H179" s="1" t="s">
        <v>145</v>
      </c>
      <c r="I179" s="1">
        <v>2</v>
      </c>
      <c r="J179" s="1">
        <f>J178+1</f>
        <v>175</v>
      </c>
      <c r="K179" s="1" t="s">
        <v>536</v>
      </c>
      <c r="L179" s="1" t="s">
        <v>91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>
        <f>IF(AQ179="",0,(AR$4*(101+(1000*LOG(AQ$4,10))-(1000*LOG(AQ179,10)))))</f>
        <v>0</v>
      </c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26" t="s">
        <v>27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22305</v>
      </c>
      <c r="C180" s="3">
        <f>DATEDIF(B180,$C$4,"Y")</f>
        <v>56</v>
      </c>
      <c r="D180" s="1" t="s">
        <v>473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334</v>
      </c>
      <c r="I180" s="1">
        <v>2</v>
      </c>
      <c r="J180" s="1">
        <f>J179+1</f>
        <v>176</v>
      </c>
      <c r="K180" s="1" t="s">
        <v>497</v>
      </c>
      <c r="L180" s="1" t="s">
        <v>146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>
        <f>IF(AQ180="",0,(AR$4*(101+(1000*LOG(AQ$4,10))-(1000*LOG(AQ180,10)))))</f>
        <v>0</v>
      </c>
      <c r="AS180" s="3">
        <f>N180+P180+R180+T180+V180+X180+Z180+AB180+AD180+AF180+AH180+AJ180+AL180+AN180+AP180</f>
        <v>0</v>
      </c>
      <c r="AT180" s="6">
        <f>BN180</f>
        <v>0</v>
      </c>
      <c r="AU180" s="9"/>
      <c r="AV180" s="3">
        <f>IF(AU180="*",AT180*0.05,0)</f>
        <v>0</v>
      </c>
      <c r="AW180" s="7">
        <f>AT180+AV180</f>
        <v>0</v>
      </c>
      <c r="AX180" s="4" t="s">
        <v>27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1</v>
      </c>
      <c r="C181" s="3">
        <f>DATEDIF(B181,$C$4,"Y")</f>
        <v>117</v>
      </c>
      <c r="E181" s="1" t="str">
        <f>IF(C181&lt;46,"YES","NO")</f>
        <v>NO</v>
      </c>
      <c r="F181" s="1" t="str">
        <f>IF(AND(C181&gt;45,C181&lt;66),"YES","NO")</f>
        <v>NO</v>
      </c>
      <c r="G181" s="1" t="str">
        <f>IF(AND(C181&gt;65,C181&lt;100),"YES","NO")</f>
        <v>NO</v>
      </c>
      <c r="J181" s="1">
        <f>J180+1</f>
        <v>177</v>
      </c>
      <c r="K181" s="12" t="s">
        <v>369</v>
      </c>
      <c r="L181" s="12" t="s">
        <v>538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/>
      <c r="AS181" s="3">
        <f>N181+P181+R181+T181+V181+X181+Z181+AB181+AD181+AF181+AH181+AJ181+AL181+AN181+AP181</f>
        <v>0</v>
      </c>
      <c r="AT181" s="6">
        <f>BN181</f>
        <v>0</v>
      </c>
      <c r="AU181" s="4"/>
      <c r="AV181" s="3">
        <f>IF(AU181="*",AT181*0.05,0)</f>
        <v>0</v>
      </c>
      <c r="AW181" s="7">
        <f>AT181+AV181</f>
        <v>0</v>
      </c>
      <c r="AX181" s="26" t="s">
        <v>524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24524</v>
      </c>
      <c r="C182" s="3">
        <f>DATEDIF(B182,$C$4,"Y")</f>
        <v>50</v>
      </c>
      <c r="D182" s="1" t="s">
        <v>333</v>
      </c>
      <c r="E182" s="1" t="str">
        <f>IF(C182&lt;46,"YES","NO")</f>
        <v>NO</v>
      </c>
      <c r="F182" s="1" t="str">
        <f>IF(AND(C182&gt;45,C182&lt;66),"YES","NO")</f>
        <v>YES</v>
      </c>
      <c r="G182" s="1" t="str">
        <f>IF(AND(C182&gt;65,C182&lt;100),"YES","NO")</f>
        <v>NO</v>
      </c>
      <c r="H182" s="1" t="s">
        <v>213</v>
      </c>
      <c r="I182" s="1">
        <v>1</v>
      </c>
      <c r="J182" s="1">
        <f>J181+1</f>
        <v>178</v>
      </c>
      <c r="K182" s="1" t="s">
        <v>182</v>
      </c>
      <c r="L182" s="1" t="s">
        <v>434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V182" s="3">
        <f>IF(AU182="*",AT182*0.05,0)</f>
        <v>0</v>
      </c>
      <c r="AW182" s="7">
        <f>AT182+AV182</f>
        <v>0</v>
      </c>
      <c r="AX182" s="4" t="s">
        <v>27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24524</v>
      </c>
      <c r="C183" s="3">
        <f>DATEDIF(B183,$C$4,"Y")</f>
        <v>50</v>
      </c>
      <c r="D183" s="1" t="s">
        <v>302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303</v>
      </c>
      <c r="I183" s="1">
        <v>1</v>
      </c>
      <c r="J183" s="1">
        <f>J182+1</f>
        <v>179</v>
      </c>
      <c r="K183" s="1" t="s">
        <v>31</v>
      </c>
      <c r="L183" s="1" t="s">
        <v>30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V183" s="3">
        <f>IF(AU183="*",AT183*0.05,0)</f>
        <v>0</v>
      </c>
      <c r="AW183" s="7">
        <f>AT183+AV183</f>
        <v>0</v>
      </c>
      <c r="AX183" s="4" t="s">
        <v>27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29544</v>
      </c>
      <c r="C184" s="3">
        <f>DATEDIF(B184,$C$4,"Y")</f>
        <v>36</v>
      </c>
      <c r="D184" s="1" t="s">
        <v>302</v>
      </c>
      <c r="E184" s="1" t="str">
        <f>IF(C184&lt;46,"YES","NO")</f>
        <v>YES</v>
      </c>
      <c r="F184" s="1" t="str">
        <f>IF(AND(C184&gt;45,C184&lt;66),"YES","NO")</f>
        <v>NO</v>
      </c>
      <c r="G184" s="1" t="str">
        <f>IF(AND(C184&gt;65,C184&lt;100),"YES","NO")</f>
        <v>NO</v>
      </c>
      <c r="H184" s="1" t="s">
        <v>133</v>
      </c>
      <c r="I184" s="1">
        <v>2</v>
      </c>
      <c r="J184" s="1">
        <f>J183+1</f>
        <v>180</v>
      </c>
      <c r="K184" s="1" t="s">
        <v>29</v>
      </c>
      <c r="L184" s="1" t="s">
        <v>209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U184" s="9"/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1</v>
      </c>
      <c r="C185" s="3">
        <f>DATEDIF(B185,$C$4,"Y")</f>
        <v>117</v>
      </c>
      <c r="D185" s="1" t="s">
        <v>50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NO</v>
      </c>
      <c r="H185" s="1" t="s">
        <v>353</v>
      </c>
      <c r="I185" s="1">
        <v>3</v>
      </c>
      <c r="J185" s="1">
        <f>J184+1</f>
        <v>181</v>
      </c>
      <c r="K185" s="1" t="s">
        <v>352</v>
      </c>
      <c r="L185" s="1" t="s">
        <v>351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26" t="s">
        <v>524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16870</v>
      </c>
      <c r="C186" s="3">
        <f>DATEDIF(B186,$C$4,"Y")</f>
        <v>71</v>
      </c>
      <c r="D186" s="1" t="s">
        <v>214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YES</v>
      </c>
      <c r="H186" s="1" t="s">
        <v>427</v>
      </c>
      <c r="I186" s="1">
        <v>2</v>
      </c>
      <c r="J186" s="1">
        <f>J185+1</f>
        <v>182</v>
      </c>
      <c r="K186" s="1" t="s">
        <v>121</v>
      </c>
      <c r="L186" s="1" t="s">
        <v>309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9"/>
      <c r="AV186" s="3">
        <f>IF(AU186="*",AT186*0.05,0)</f>
        <v>0</v>
      </c>
      <c r="AW186" s="7">
        <f>AT186+AV186</f>
        <v>0</v>
      </c>
      <c r="AX186" s="4" t="s">
        <v>27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24704</v>
      </c>
      <c r="C187" s="3">
        <f>DATEDIF(B187,$C$4,"Y")</f>
        <v>49</v>
      </c>
      <c r="D187" s="1" t="s">
        <v>214</v>
      </c>
      <c r="E187" s="1" t="str">
        <f>IF(C187&lt;46,"YES","NO")</f>
        <v>NO</v>
      </c>
      <c r="F187" s="1" t="str">
        <f>IF(AND(C187&gt;45,C187&lt;66),"YES","NO")</f>
        <v>YES</v>
      </c>
      <c r="G187" s="1" t="str">
        <f>IF(AND(C187&gt;65,C187&lt;100),"YES","NO")</f>
        <v>NO</v>
      </c>
      <c r="H187" s="1" t="s">
        <v>213</v>
      </c>
      <c r="I187" s="1">
        <v>1</v>
      </c>
      <c r="J187" s="1">
        <f>J186+1</f>
        <v>183</v>
      </c>
      <c r="K187" s="1" t="s">
        <v>454</v>
      </c>
      <c r="L187" s="1" t="s">
        <v>274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1</v>
      </c>
      <c r="C188" s="3">
        <f>DATEDIF(B188,$C$4,"Y")</f>
        <v>117</v>
      </c>
      <c r="D188" s="1" t="s">
        <v>302</v>
      </c>
      <c r="E188" s="1" t="str">
        <f>IF(C188&lt;46,"YES","NO")</f>
        <v>NO</v>
      </c>
      <c r="F188" s="1" t="str">
        <f>IF(AND(C188&gt;45,C188&lt;66),"YES","NO")</f>
        <v>NO</v>
      </c>
      <c r="G188" s="1" t="str">
        <f>IF(AND(C188&gt;65,C188&lt;100),"YES","NO")</f>
        <v>NO</v>
      </c>
      <c r="H188" s="1" t="s">
        <v>94</v>
      </c>
      <c r="I188" s="1">
        <v>3</v>
      </c>
      <c r="J188" s="1">
        <f>J187+1</f>
        <v>184</v>
      </c>
      <c r="K188" s="1" t="s">
        <v>55</v>
      </c>
      <c r="L188" s="1" t="s">
        <v>403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26" t="s">
        <v>524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50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94</v>
      </c>
      <c r="I189" s="1">
        <v>3</v>
      </c>
      <c r="J189" s="1">
        <f>J188+1</f>
        <v>185</v>
      </c>
      <c r="K189" s="1" t="s">
        <v>495</v>
      </c>
      <c r="L189" s="1" t="s">
        <v>496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26" t="s">
        <v>524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26433</v>
      </c>
      <c r="C190" s="3">
        <f>DATEDIF(B190,$C$4,"Y")</f>
        <v>45</v>
      </c>
      <c r="D190" s="1" t="s">
        <v>473</v>
      </c>
      <c r="E190" s="1" t="str">
        <f>IF(C190&lt;46,"YES","NO")</f>
        <v>YES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149</v>
      </c>
      <c r="I190" s="1">
        <v>2</v>
      </c>
      <c r="J190" s="1">
        <f>J189+1</f>
        <v>186</v>
      </c>
      <c r="K190" s="1" t="s">
        <v>83</v>
      </c>
      <c r="L190" s="1" t="s">
        <v>461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4" t="s">
        <v>27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1</v>
      </c>
      <c r="C191" s="3">
        <f>DATEDIF(B191,$C$4,"Y")</f>
        <v>117</v>
      </c>
      <c r="E191" s="1" t="str">
        <f>IF(C191&lt;46,"YES","NO")</f>
        <v>NO</v>
      </c>
      <c r="F191" s="1" t="str">
        <f>IF(AND(C191&gt;45,C191&lt;66),"YES","NO")</f>
        <v>NO</v>
      </c>
      <c r="G191" s="1" t="str">
        <f>IF(AND(C191&gt;65,C191&lt;100),"YES","NO")</f>
        <v>NO</v>
      </c>
      <c r="J191" s="1">
        <f>J190+1</f>
        <v>187</v>
      </c>
      <c r="K191" s="1" t="s">
        <v>398</v>
      </c>
      <c r="L191" s="1" t="s">
        <v>405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26" t="s">
        <v>524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23877</v>
      </c>
      <c r="C192" s="3">
        <f>DATEDIF(B192,$C$4,"Y")</f>
        <v>52</v>
      </c>
      <c r="D192" s="1" t="s">
        <v>333</v>
      </c>
      <c r="E192" s="1" t="str">
        <f>IF(C192&lt;46,"YES","NO")</f>
        <v>NO</v>
      </c>
      <c r="F192" s="1" t="str">
        <f>IF(AND(C192&gt;45,C192&lt;66),"YES","NO")</f>
        <v>YES</v>
      </c>
      <c r="G192" s="1" t="str">
        <f>IF(AND(C192&gt;65,C192&lt;100),"YES","NO")</f>
        <v>NO</v>
      </c>
      <c r="H192" s="1" t="s">
        <v>427</v>
      </c>
      <c r="I192" s="1">
        <v>2</v>
      </c>
      <c r="J192" s="1">
        <f>J191+1</f>
        <v>188</v>
      </c>
      <c r="K192" s="1" t="s">
        <v>82</v>
      </c>
      <c r="L192" s="1" t="s">
        <v>171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9"/>
      <c r="AV192" s="3">
        <f>IF(AU192="*",AT192*0.05,0)</f>
        <v>0</v>
      </c>
      <c r="AW192" s="7">
        <f>AT192+AV192</f>
        <v>0</v>
      </c>
      <c r="AX192" s="4" t="s">
        <v>27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27581</v>
      </c>
      <c r="C193" s="3">
        <f>DATEDIF(B193,$C$4,"Y")</f>
        <v>41</v>
      </c>
      <c r="D193" s="1" t="s">
        <v>333</v>
      </c>
      <c r="E193" s="1" t="str">
        <f>IF(C193&lt;46,"YES","NO")</f>
        <v>YES</v>
      </c>
      <c r="F193" s="1" t="str">
        <f>IF(AND(C193&gt;45,C193&lt;66),"YES","NO")</f>
        <v>NO</v>
      </c>
      <c r="G193" s="1" t="str">
        <f>IF(AND(C193&gt;65,C193&lt;100),"YES","NO")</f>
        <v>NO</v>
      </c>
      <c r="H193" s="1" t="s">
        <v>213</v>
      </c>
      <c r="I193" s="1">
        <v>1</v>
      </c>
      <c r="J193" s="1">
        <f>J192+1</f>
        <v>189</v>
      </c>
      <c r="K193" s="1" t="s">
        <v>3</v>
      </c>
      <c r="L193" s="1" t="s">
        <v>4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4" t="s">
        <v>27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21514</v>
      </c>
      <c r="C194" s="3">
        <f>DATEDIF(B194,$C$4,"Y")</f>
        <v>58</v>
      </c>
      <c r="D194" s="1" t="s">
        <v>469</v>
      </c>
      <c r="E194" s="1" t="str">
        <f>IF(C194&lt;46,"YES","NO")</f>
        <v>NO</v>
      </c>
      <c r="F194" s="1" t="str">
        <f>IF(AND(C194&gt;45,C194&lt;66),"YES","NO")</f>
        <v>YES</v>
      </c>
      <c r="G194" s="1" t="str">
        <f>IF(AND(C194&gt;65,C194&lt;100),"YES","NO")</f>
        <v>NO</v>
      </c>
      <c r="H194" s="1" t="s">
        <v>213</v>
      </c>
      <c r="I194" s="1">
        <v>1</v>
      </c>
      <c r="J194" s="1">
        <f>J193+1</f>
        <v>190</v>
      </c>
      <c r="K194" s="1" t="s">
        <v>38</v>
      </c>
      <c r="L194" s="1" t="s">
        <v>199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26" t="s">
        <v>27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1</v>
      </c>
      <c r="C195" s="3">
        <f>DATEDIF(B195,$C$4,"Y")</f>
        <v>117</v>
      </c>
      <c r="D195" s="1" t="s">
        <v>302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NO</v>
      </c>
      <c r="J195" s="1">
        <f>J194+1</f>
        <v>191</v>
      </c>
      <c r="K195" s="1" t="s">
        <v>158</v>
      </c>
      <c r="L195" s="1" t="s">
        <v>159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4" t="s">
        <v>161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50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H196" s="1" t="s">
        <v>504</v>
      </c>
      <c r="I196" s="1">
        <v>3</v>
      </c>
      <c r="J196" s="1">
        <f>J195+1</f>
        <v>192</v>
      </c>
      <c r="K196" s="1" t="s">
        <v>412</v>
      </c>
      <c r="L196" s="1" t="s">
        <v>413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26" t="s">
        <v>524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22669</v>
      </c>
      <c r="C197" s="3">
        <f>DATEDIF(B197,$C$4,"Y")</f>
        <v>55</v>
      </c>
      <c r="D197" s="1" t="s">
        <v>302</v>
      </c>
      <c r="E197" s="1" t="str">
        <f>IF(C197&lt;46,"YES","NO")</f>
        <v>NO</v>
      </c>
      <c r="F197" s="1" t="str">
        <f>IF(AND(C197&gt;45,C197&lt;66),"YES","NO")</f>
        <v>YES</v>
      </c>
      <c r="G197" s="1" t="str">
        <f>IF(AND(C197&gt;65,C197&lt;100),"YES","NO")</f>
        <v>NO</v>
      </c>
      <c r="H197" s="1" t="s">
        <v>303</v>
      </c>
      <c r="I197" s="1">
        <v>1</v>
      </c>
      <c r="J197" s="1">
        <f>J196+1</f>
        <v>193</v>
      </c>
      <c r="K197" s="1" t="s">
        <v>5</v>
      </c>
      <c r="L197" s="1" t="s">
        <v>6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4" t="s">
        <v>27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1</v>
      </c>
      <c r="C198" s="3">
        <f>DATEDIF(B198,$C$4,"Y")</f>
        <v>117</v>
      </c>
      <c r="D198" s="1" t="s">
        <v>50</v>
      </c>
      <c r="E198" s="1" t="str">
        <f>IF(C198&lt;46,"YES","NO")</f>
        <v>NO</v>
      </c>
      <c r="F198" s="1" t="str">
        <f>IF(AND(C198&gt;45,C198&lt;66),"YES","NO")</f>
        <v>NO</v>
      </c>
      <c r="G198" s="1" t="str">
        <f>IF(AND(C198&gt;65,C198&lt;100),"YES","NO")</f>
        <v>NO</v>
      </c>
      <c r="H198" s="1" t="s">
        <v>94</v>
      </c>
      <c r="I198" s="1">
        <v>3</v>
      </c>
      <c r="J198" s="1">
        <f>J197+1</f>
        <v>194</v>
      </c>
      <c r="K198" s="1" t="s">
        <v>498</v>
      </c>
      <c r="L198" s="1" t="s">
        <v>499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26" t="s">
        <v>524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21893</v>
      </c>
      <c r="C199" s="3">
        <f>DATEDIF(B199,$C$4,"Y")</f>
        <v>57</v>
      </c>
      <c r="D199" s="1" t="s">
        <v>214</v>
      </c>
      <c r="E199" s="1" t="str">
        <f>IF(C199&lt;46,"YES","NO")</f>
        <v>NO</v>
      </c>
      <c r="F199" s="1" t="str">
        <f>IF(AND(C199&gt;45,C199&lt;66),"YES","NO")</f>
        <v>YES</v>
      </c>
      <c r="G199" s="1" t="str">
        <f>IF(AND(C199&gt;65,C199&lt;100),"YES","NO")</f>
        <v>NO</v>
      </c>
      <c r="H199" s="1" t="s">
        <v>429</v>
      </c>
      <c r="I199" s="1">
        <v>2</v>
      </c>
      <c r="J199" s="1">
        <f>J198+1</f>
        <v>195</v>
      </c>
      <c r="K199" s="1" t="s">
        <v>377</v>
      </c>
      <c r="L199" s="1" t="s">
        <v>305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9"/>
      <c r="AV199" s="3">
        <f>IF(AU199="*",AT199*0.05,0)</f>
        <v>0</v>
      </c>
      <c r="AW199" s="7">
        <f>AT199+AV199</f>
        <v>0</v>
      </c>
      <c r="AX199" s="4" t="s">
        <v>27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22399</v>
      </c>
      <c r="C200" s="3">
        <f>DATEDIF(B200,$C$4,"Y")</f>
        <v>56</v>
      </c>
      <c r="D200" s="1" t="s">
        <v>302</v>
      </c>
      <c r="E200" s="1" t="str">
        <f>IF(C200&lt;46,"YES","NO")</f>
        <v>NO</v>
      </c>
      <c r="F200" s="1" t="str">
        <f>IF(AND(C200&gt;45,C200&lt;66),"YES","NO")</f>
        <v>YES</v>
      </c>
      <c r="G200" s="1" t="str">
        <f>IF(AND(C200&gt;65,C200&lt;100),"YES","NO")</f>
        <v>NO</v>
      </c>
      <c r="H200" s="1" t="s">
        <v>303</v>
      </c>
      <c r="I200" s="1">
        <v>1</v>
      </c>
      <c r="J200" s="1">
        <f>J199+1</f>
        <v>196</v>
      </c>
      <c r="K200" s="1" t="s">
        <v>321</v>
      </c>
      <c r="L200" s="1" t="s">
        <v>322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4"/>
      <c r="AV200" s="3">
        <f>IF(AU200="*",AT200*0.05,0)</f>
        <v>0</v>
      </c>
      <c r="AW200" s="7">
        <f>AT200+AV200</f>
        <v>0</v>
      </c>
      <c r="AX200" s="4" t="s">
        <v>27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19025</v>
      </c>
      <c r="C201" s="3">
        <f>DATEDIF(B201,$C$4,"Y")</f>
        <v>65</v>
      </c>
      <c r="D201" s="1" t="s">
        <v>470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34</v>
      </c>
      <c r="I201" s="1">
        <v>2</v>
      </c>
      <c r="J201" s="1">
        <f>J200+1</f>
        <v>197</v>
      </c>
      <c r="K201" s="1" t="s">
        <v>344</v>
      </c>
      <c r="L201" s="1" t="s">
        <v>389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4" t="s">
        <v>27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</v>
      </c>
      <c r="C202" s="3">
        <f>DATEDIF(B202,$C$4,"Y")</f>
        <v>117</v>
      </c>
      <c r="D202" s="1" t="s">
        <v>92</v>
      </c>
      <c r="E202" s="1" t="str">
        <f>IF(C202&lt;46,"YES","NO")</f>
        <v>NO</v>
      </c>
      <c r="F202" s="1" t="str">
        <f>IF(AND(C202&gt;45,C202&lt;66),"YES","NO")</f>
        <v>NO</v>
      </c>
      <c r="G202" s="1" t="str">
        <f>IF(AND(C202&gt;65,C202&lt;100),"YES","NO")</f>
        <v>NO</v>
      </c>
      <c r="H202" s="1" t="s">
        <v>94</v>
      </c>
      <c r="J202" s="1">
        <f>J201+1</f>
        <v>198</v>
      </c>
      <c r="K202" s="1" t="s">
        <v>217</v>
      </c>
      <c r="L202" s="1" t="s">
        <v>446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26" t="s">
        <v>524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</v>
      </c>
      <c r="C203" s="3">
        <f>DATEDIF(B203,$C$4,"Y")</f>
        <v>117</v>
      </c>
      <c r="D203" s="1" t="s">
        <v>302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H203" s="1" t="s">
        <v>94</v>
      </c>
      <c r="I203" s="1">
        <v>3</v>
      </c>
      <c r="J203" s="1">
        <f>J202+1</f>
        <v>199</v>
      </c>
      <c r="K203" s="1" t="s">
        <v>409</v>
      </c>
      <c r="L203" s="1" t="s">
        <v>455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26" t="s">
        <v>524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24244</v>
      </c>
      <c r="C204" s="3">
        <f>DATEDIF(B204,$C$4,"Y")</f>
        <v>51</v>
      </c>
      <c r="D204" s="1" t="s">
        <v>302</v>
      </c>
      <c r="E204" s="1" t="str">
        <f>IF(C204&lt;46,"YES","NO")</f>
        <v>NO</v>
      </c>
      <c r="F204" s="1" t="str">
        <f>IF(AND(C204&gt;45,C204&lt;66),"YES","NO")</f>
        <v>YES</v>
      </c>
      <c r="G204" s="1" t="str">
        <f>IF(AND(C204&gt;65,C204&lt;100),"YES","NO")</f>
        <v>NO</v>
      </c>
      <c r="H204" s="1" t="s">
        <v>416</v>
      </c>
      <c r="I204" s="1">
        <v>1</v>
      </c>
      <c r="J204" s="1">
        <f>J203+1</f>
        <v>200</v>
      </c>
      <c r="K204" s="1" t="s">
        <v>235</v>
      </c>
      <c r="L204" s="1" t="s">
        <v>234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26" t="s">
        <v>27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1</v>
      </c>
      <c r="C205" s="3">
        <f>DATEDIF(B205,$C$4,"Y")</f>
        <v>117</v>
      </c>
      <c r="D205" s="1" t="s">
        <v>469</v>
      </c>
      <c r="E205" s="1" t="str">
        <f>IF(C205&lt;46,"YES","NO")</f>
        <v>NO</v>
      </c>
      <c r="F205" s="1" t="str">
        <f>IF(AND(C205&gt;45,C205&lt;66),"YES","NO")</f>
        <v>NO</v>
      </c>
      <c r="G205" s="1" t="str">
        <f>IF(AND(C205&gt;65,C205&lt;100),"YES","NO")</f>
        <v>NO</v>
      </c>
      <c r="J205" s="1">
        <f>J204+1</f>
        <v>201</v>
      </c>
      <c r="K205" s="1" t="s">
        <v>41</v>
      </c>
      <c r="L205" s="1" t="s">
        <v>200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4" t="s">
        <v>161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1</v>
      </c>
      <c r="C206" s="3">
        <f>DATEDIF(B206,$C$4,"Y")</f>
        <v>117</v>
      </c>
      <c r="D206" s="1" t="s">
        <v>50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NO</v>
      </c>
      <c r="J206" s="1">
        <f>J205+1</f>
        <v>202</v>
      </c>
      <c r="K206" s="1" t="s">
        <v>398</v>
      </c>
      <c r="L206" s="1" t="s">
        <v>399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26" t="s">
        <v>524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50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H207" s="1" t="s">
        <v>94</v>
      </c>
      <c r="I207" s="1">
        <v>3</v>
      </c>
      <c r="J207" s="1">
        <f>J206+1</f>
        <v>203</v>
      </c>
      <c r="K207" s="1" t="s">
        <v>410</v>
      </c>
      <c r="L207" s="1" t="s">
        <v>411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26" t="s">
        <v>524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</v>
      </c>
      <c r="C208" s="3">
        <f>DATEDIF(B208,$C$4,"Y")</f>
        <v>117</v>
      </c>
      <c r="D208" s="1" t="s">
        <v>50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J208" s="1">
        <f>J207+1</f>
        <v>204</v>
      </c>
      <c r="K208" s="1" t="s">
        <v>254</v>
      </c>
      <c r="L208" s="1" t="s">
        <v>111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26" t="s">
        <v>524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1</v>
      </c>
      <c r="C209" s="3">
        <f>DATEDIF(B209,$C$4,"Y")</f>
        <v>117</v>
      </c>
      <c r="D209" s="1" t="s">
        <v>302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H209" s="1" t="s">
        <v>94</v>
      </c>
      <c r="I209" s="1">
        <v>3</v>
      </c>
      <c r="J209" s="1">
        <f>J208+1</f>
        <v>205</v>
      </c>
      <c r="K209" s="1" t="s">
        <v>224</v>
      </c>
      <c r="L209" s="1" t="s">
        <v>225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26" t="s">
        <v>524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21685</v>
      </c>
      <c r="C210" s="3">
        <f>DATEDIF(B210,$C$4,"Y")</f>
        <v>58</v>
      </c>
      <c r="D210" s="1" t="s">
        <v>333</v>
      </c>
      <c r="E210" s="1" t="str">
        <f>IF(C210&lt;46,"YES","NO")</f>
        <v>NO</v>
      </c>
      <c r="F210" s="1" t="str">
        <f>IF(AND(C210&gt;45,C210&lt;66),"YES","NO")</f>
        <v>YES</v>
      </c>
      <c r="G210" s="1" t="str">
        <f>IF(AND(C210&gt;65,C210&lt;100),"YES","NO")</f>
        <v>NO</v>
      </c>
      <c r="H210" s="1" t="s">
        <v>429</v>
      </c>
      <c r="I210" s="1">
        <v>1</v>
      </c>
      <c r="J210" s="1">
        <f>J209+1</f>
        <v>206</v>
      </c>
      <c r="K210" s="1" t="s">
        <v>487</v>
      </c>
      <c r="L210" s="1" t="s">
        <v>1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4" t="s">
        <v>27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17333</v>
      </c>
      <c r="C211" s="3">
        <f>DATEDIF(B211,$C$4,"Y")</f>
        <v>70</v>
      </c>
      <c r="D211" s="1" t="s">
        <v>333</v>
      </c>
      <c r="E211" s="1" t="str">
        <f>IF(C211&lt;46,"YES","NO")</f>
        <v>NO</v>
      </c>
      <c r="F211" s="1" t="str">
        <f>IF(AND(C211&gt;45,C211&lt;66),"YES","NO")</f>
        <v>NO</v>
      </c>
      <c r="G211" s="1" t="str">
        <f>IF(AND(C211&gt;65,C211&lt;100),"YES","NO")</f>
        <v>YES</v>
      </c>
      <c r="H211" s="1" t="s">
        <v>11</v>
      </c>
      <c r="I211" s="1">
        <v>1</v>
      </c>
      <c r="J211" s="1">
        <f>J210+1</f>
        <v>207</v>
      </c>
      <c r="K211" s="1" t="s">
        <v>13</v>
      </c>
      <c r="L211" s="1" t="s">
        <v>14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4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</v>
      </c>
      <c r="C212" s="3">
        <f>DATEDIF(B212,$C$4,"Y")</f>
        <v>117</v>
      </c>
      <c r="D212" s="1" t="s">
        <v>302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NO</v>
      </c>
      <c r="J212" s="1">
        <f>J211+1</f>
        <v>208</v>
      </c>
      <c r="K212" s="1" t="s">
        <v>230</v>
      </c>
      <c r="L212" s="1" t="s">
        <v>229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165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</v>
      </c>
      <c r="C213" s="3">
        <f>DATEDIF(B213,$C$4,"Y")</f>
        <v>117</v>
      </c>
      <c r="D213" s="1" t="s">
        <v>469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NO</v>
      </c>
      <c r="J213" s="1">
        <f>J212+1</f>
        <v>209</v>
      </c>
      <c r="K213" s="1" t="s">
        <v>63</v>
      </c>
      <c r="L213" s="1" t="s">
        <v>172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26" t="s">
        <v>524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23453</v>
      </c>
      <c r="C214" s="3">
        <f>DATEDIF(B214,$C$4,"Y")</f>
        <v>53</v>
      </c>
      <c r="D214" s="12" t="s">
        <v>521</v>
      </c>
      <c r="E214" s="1" t="str">
        <f>IF(C214&lt;46,"YES","NO")</f>
        <v>NO</v>
      </c>
      <c r="F214" s="1" t="str">
        <f>IF(AND(C214&gt;45,C214&lt;66),"YES","NO")</f>
        <v>YES</v>
      </c>
      <c r="G214" s="1" t="str">
        <f>IF(AND(C214&gt;65,C214&lt;100),"YES","NO")</f>
        <v>NO</v>
      </c>
      <c r="H214" s="1" t="s">
        <v>213</v>
      </c>
      <c r="I214" s="1">
        <v>1</v>
      </c>
      <c r="J214" s="1">
        <f>J213+1</f>
        <v>210</v>
      </c>
      <c r="K214" s="1" t="s">
        <v>42</v>
      </c>
      <c r="L214" s="1" t="s">
        <v>197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27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1</v>
      </c>
      <c r="C215" s="3">
        <f>DATEDIF(B215,$C$4,"Y")</f>
        <v>117</v>
      </c>
      <c r="D215" s="1" t="s">
        <v>469</v>
      </c>
      <c r="E215" s="1" t="str">
        <f>IF(C215&lt;46,"YES","NO")</f>
        <v>NO</v>
      </c>
      <c r="F215" s="1" t="str">
        <f>IF(AND(C215&gt;45,C215&lt;66),"YES","NO")</f>
        <v>NO</v>
      </c>
      <c r="G215" s="1" t="str">
        <f>IF(AND(C215&gt;65,C215&lt;100),"YES","NO")</f>
        <v>NO</v>
      </c>
      <c r="J215" s="1">
        <f>J214+1</f>
        <v>211</v>
      </c>
      <c r="K215" s="1" t="s">
        <v>43</v>
      </c>
      <c r="L215" s="1" t="s">
        <v>198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4" t="s">
        <v>161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20801</v>
      </c>
      <c r="C216" s="3">
        <f>DATEDIF(B216,$C$4,"Y")</f>
        <v>60</v>
      </c>
      <c r="D216" s="1" t="s">
        <v>297</v>
      </c>
      <c r="E216" s="1" t="str">
        <f>IF(C216&lt;46,"YES","NO")</f>
        <v>NO</v>
      </c>
      <c r="F216" s="1" t="str">
        <f>IF(AND(C216&gt;45,C216&lt;66),"YES","NO")</f>
        <v>YES</v>
      </c>
      <c r="G216" s="1" t="str">
        <f>IF(AND(C216&gt;65,C216&lt;100),"YES","NO")</f>
        <v>NO</v>
      </c>
      <c r="H216" s="1" t="s">
        <v>51</v>
      </c>
      <c r="I216" s="1">
        <v>2</v>
      </c>
      <c r="J216" s="1">
        <f>J215+1</f>
        <v>212</v>
      </c>
      <c r="K216" s="1" t="s">
        <v>108</v>
      </c>
      <c r="L216" s="1" t="s">
        <v>88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27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23332</v>
      </c>
      <c r="C217" s="3">
        <f>DATEDIF(B217,$C$4,"Y")</f>
        <v>53</v>
      </c>
      <c r="D217" s="1" t="s">
        <v>333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11</v>
      </c>
      <c r="I217" s="1">
        <v>1</v>
      </c>
      <c r="J217" s="1">
        <f>J216+1</f>
        <v>213</v>
      </c>
      <c r="K217" s="1" t="s">
        <v>388</v>
      </c>
      <c r="L217" s="1" t="s">
        <v>490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4" t="s">
        <v>27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1</v>
      </c>
      <c r="C218" s="3">
        <f>DATEDIF(B218,$C$4,"Y")</f>
        <v>117</v>
      </c>
      <c r="D218" s="1" t="s">
        <v>166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NO</v>
      </c>
      <c r="J218" s="1">
        <f>J217+1</f>
        <v>214</v>
      </c>
      <c r="K218" s="1" t="s">
        <v>311</v>
      </c>
      <c r="L218" s="1" t="s">
        <v>310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162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25605</v>
      </c>
      <c r="C219" s="3">
        <f>DATEDIF(B219,$C$4,"Y")</f>
        <v>47</v>
      </c>
      <c r="D219" s="1" t="s">
        <v>302</v>
      </c>
      <c r="E219" s="1" t="str">
        <f>IF(C219&lt;46,"YES","NO")</f>
        <v>NO</v>
      </c>
      <c r="F219" s="1" t="str">
        <f>IF(AND(C219&gt;45,C219&lt;66),"YES","NO")</f>
        <v>YES</v>
      </c>
      <c r="G219" s="1" t="str">
        <f>IF(AND(C219&gt;65,C219&lt;100),"YES","NO")</f>
        <v>NO</v>
      </c>
      <c r="H219" s="1" t="s">
        <v>183</v>
      </c>
      <c r="I219" s="1">
        <v>1</v>
      </c>
      <c r="J219" s="1">
        <f>J218+1</f>
        <v>215</v>
      </c>
      <c r="K219" s="1" t="s">
        <v>187</v>
      </c>
      <c r="L219" s="1" t="s">
        <v>514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27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22982</v>
      </c>
      <c r="C220" s="3">
        <f>DATEDIF(B220,$C$4,"Y")</f>
        <v>54</v>
      </c>
      <c r="D220" s="1" t="s">
        <v>469</v>
      </c>
      <c r="E220" s="1" t="str">
        <f>IF(C220&lt;46,"YES","NO")</f>
        <v>NO</v>
      </c>
      <c r="F220" s="1" t="str">
        <f>IF(AND(C220&gt;45,C220&lt;66),"YES","NO")</f>
        <v>YES</v>
      </c>
      <c r="G220" s="1" t="str">
        <f>IF(AND(C220&gt;65,C220&lt;100),"YES","NO")</f>
        <v>NO</v>
      </c>
      <c r="H220" s="1" t="s">
        <v>213</v>
      </c>
      <c r="I220" s="1">
        <v>1</v>
      </c>
      <c r="J220" s="1">
        <f>J219+1</f>
        <v>216</v>
      </c>
      <c r="K220" s="1" t="s">
        <v>45</v>
      </c>
      <c r="L220" s="1" t="s">
        <v>202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26" t="s">
        <v>27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17936</v>
      </c>
      <c r="C221" s="3">
        <f>DATEDIF(B221,$C$4,"Y")</f>
        <v>68</v>
      </c>
      <c r="D221" s="1" t="s">
        <v>333</v>
      </c>
      <c r="E221" s="1" t="str">
        <f>IF(C221&lt;46,"YES","NO")</f>
        <v>NO</v>
      </c>
      <c r="F221" s="1" t="str">
        <f>IF(AND(C221&gt;45,C221&lt;66),"YES","NO")</f>
        <v>NO</v>
      </c>
      <c r="G221" s="1" t="str">
        <f>IF(AND(C221&gt;65,C221&lt;100),"YES","NO")</f>
        <v>YES</v>
      </c>
      <c r="H221" s="1" t="s">
        <v>429</v>
      </c>
      <c r="I221" s="1">
        <v>2</v>
      </c>
      <c r="J221" s="1">
        <f>J220+1</f>
        <v>217</v>
      </c>
      <c r="K221" s="1" t="s">
        <v>140</v>
      </c>
      <c r="L221" s="1" t="s">
        <v>336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4" t="s">
        <v>27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</v>
      </c>
      <c r="C222" s="3">
        <f>DATEDIF(B222,$C$4,"Y")</f>
        <v>117</v>
      </c>
      <c r="D222" s="1" t="s">
        <v>52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NO</v>
      </c>
      <c r="H222" s="1" t="s">
        <v>196</v>
      </c>
      <c r="I222" s="1">
        <v>3</v>
      </c>
      <c r="J222" s="1">
        <f>J221+1</f>
        <v>218</v>
      </c>
      <c r="K222" s="1" t="s">
        <v>134</v>
      </c>
      <c r="L222" s="1" t="s">
        <v>93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26" t="s">
        <v>524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</v>
      </c>
      <c r="C223" s="3">
        <f>DATEDIF(B223,$C$4,"Y")</f>
        <v>117</v>
      </c>
      <c r="D223" s="1" t="s">
        <v>469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J223" s="1">
        <f>J222+1</f>
        <v>219</v>
      </c>
      <c r="K223" s="1" t="s">
        <v>76</v>
      </c>
      <c r="L223" s="1" t="s">
        <v>203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4" t="s">
        <v>161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</v>
      </c>
      <c r="C224" s="3">
        <f>DATEDIF(B224,$C$4,"Y")</f>
        <v>117</v>
      </c>
      <c r="D224" s="1" t="s">
        <v>302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J224" s="1">
        <f>J223+1</f>
        <v>220</v>
      </c>
      <c r="K224" s="1" t="s">
        <v>223</v>
      </c>
      <c r="L224" s="1" t="s">
        <v>249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161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18446</v>
      </c>
      <c r="C225" s="3">
        <f>DATEDIF(B225,$C$4,"Y")</f>
        <v>66</v>
      </c>
      <c r="D225" s="1" t="s">
        <v>473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YES</v>
      </c>
      <c r="H225" s="1" t="s">
        <v>213</v>
      </c>
      <c r="I225" s="1">
        <v>1</v>
      </c>
      <c r="J225" s="1">
        <f>J224+1</f>
        <v>221</v>
      </c>
      <c r="K225" s="1" t="s">
        <v>47</v>
      </c>
      <c r="L225" s="1" t="s">
        <v>78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26" t="s">
        <v>27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24026</v>
      </c>
      <c r="C226" s="3">
        <f>DATEDIF(B226,$C$4,"Y")</f>
        <v>51</v>
      </c>
      <c r="D226" s="12" t="s">
        <v>521</v>
      </c>
      <c r="E226" s="1" t="str">
        <f>IF(C226&lt;46,"YES","NO")</f>
        <v>NO</v>
      </c>
      <c r="F226" s="1" t="str">
        <f>IF(AND(C226&gt;45,C226&lt;66),"YES","NO")</f>
        <v>YES</v>
      </c>
      <c r="G226" s="1" t="str">
        <f>IF(AND(C226&gt;65,C226&lt;100),"YES","NO")</f>
        <v>NO</v>
      </c>
      <c r="H226" s="1" t="s">
        <v>213</v>
      </c>
      <c r="I226" s="1">
        <v>1</v>
      </c>
      <c r="J226" s="1">
        <f>J225+1</f>
        <v>222</v>
      </c>
      <c r="K226" s="1" t="s">
        <v>48</v>
      </c>
      <c r="L226" s="1" t="s">
        <v>77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27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16164</v>
      </c>
      <c r="C227" s="3">
        <f>DATEDIF(B227,$C$4,"Y")</f>
        <v>73</v>
      </c>
      <c r="D227" s="1" t="s">
        <v>333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YES</v>
      </c>
      <c r="H227" s="1" t="s">
        <v>34</v>
      </c>
      <c r="I227" s="1">
        <v>2</v>
      </c>
      <c r="J227" s="1">
        <f>J226+1</f>
        <v>223</v>
      </c>
      <c r="K227" s="1" t="s">
        <v>254</v>
      </c>
      <c r="L227" s="1" t="s">
        <v>378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4" t="s">
        <v>27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1</v>
      </c>
      <c r="C228" s="3">
        <f>DATEDIF(B228,$C$4,"Y")</f>
        <v>117</v>
      </c>
      <c r="D228" s="1" t="s">
        <v>302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NO</v>
      </c>
      <c r="H228" s="1" t="s">
        <v>94</v>
      </c>
      <c r="J228" s="1">
        <f>J227+1</f>
        <v>224</v>
      </c>
      <c r="K228" s="1" t="s">
        <v>356</v>
      </c>
      <c r="L228" s="1" t="s">
        <v>357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26" t="s">
        <v>524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1</v>
      </c>
      <c r="C229" s="3">
        <f>DATEDIF(B229,$C$4,"Y")</f>
        <v>117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NO</v>
      </c>
      <c r="G229" s="1" t="str">
        <f>IF(AND(C229&gt;65,C229&lt;100),"YES","NO")</f>
        <v>NO</v>
      </c>
      <c r="J229" s="1">
        <f>J228+1</f>
        <v>225</v>
      </c>
      <c r="K229" s="1" t="s">
        <v>424</v>
      </c>
      <c r="L229" s="1" t="s">
        <v>423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4" t="s">
        <v>243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20309</v>
      </c>
      <c r="C230" s="3">
        <f>DATEDIF(B230,$C$4,"Y")</f>
        <v>61</v>
      </c>
      <c r="D230" s="1" t="s">
        <v>333</v>
      </c>
      <c r="E230" s="1" t="str">
        <f>IF(C230&lt;46,"YES","NO")</f>
        <v>NO</v>
      </c>
      <c r="F230" s="1" t="str">
        <f>IF(AND(C230&gt;45,C230&lt;66),"YES","NO")</f>
        <v>YES</v>
      </c>
      <c r="G230" s="1" t="str">
        <f>IF(AND(C230&gt;65,C230&lt;100),"YES","NO")</f>
        <v>NO</v>
      </c>
      <c r="H230" s="1" t="s">
        <v>34</v>
      </c>
      <c r="I230" s="1">
        <v>2</v>
      </c>
      <c r="J230" s="1">
        <f>J229+1</f>
        <v>226</v>
      </c>
      <c r="K230" s="1" t="s">
        <v>477</v>
      </c>
      <c r="L230" s="1" t="s">
        <v>294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27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21950</v>
      </c>
      <c r="C231" s="3">
        <f>DATEDIF(B231,$C$4,"Y")</f>
        <v>57</v>
      </c>
      <c r="D231" s="1" t="s">
        <v>333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34</v>
      </c>
      <c r="I231" s="1">
        <v>2</v>
      </c>
      <c r="J231" s="1">
        <f>J230+1</f>
        <v>227</v>
      </c>
      <c r="K231" s="1" t="s">
        <v>375</v>
      </c>
      <c r="L231" s="1" t="s">
        <v>471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27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23951</v>
      </c>
      <c r="C232" s="3">
        <f>DATEDIF(B232,$C$4,"Y")</f>
        <v>51</v>
      </c>
      <c r="D232" s="1" t="s">
        <v>302</v>
      </c>
      <c r="E232" s="1" t="str">
        <f>IF(C232&lt;46,"YES","NO")</f>
        <v>NO</v>
      </c>
      <c r="F232" s="1" t="str">
        <f>IF(AND(C232&gt;45,C232&lt;66),"YES","NO")</f>
        <v>YES</v>
      </c>
      <c r="G232" s="1" t="str">
        <f>IF(AND(C232&gt;65,C232&lt;100),"YES","NO")</f>
        <v>NO</v>
      </c>
      <c r="H232" s="1" t="s">
        <v>242</v>
      </c>
      <c r="I232" s="1">
        <v>2</v>
      </c>
      <c r="J232" s="1">
        <f>J231+1</f>
        <v>228</v>
      </c>
      <c r="K232" s="1" t="s">
        <v>426</v>
      </c>
      <c r="L232" s="1" t="s">
        <v>425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19608</v>
      </c>
      <c r="C233" s="3">
        <f>DATEDIF(B233,$C$4,"Y")</f>
        <v>63</v>
      </c>
      <c r="D233" s="1" t="s">
        <v>333</v>
      </c>
      <c r="E233" s="1" t="str">
        <f>IF(C233&lt;46,"YES","NO")</f>
        <v>NO</v>
      </c>
      <c r="F233" s="1" t="str">
        <f>IF(AND(C233&gt;45,C233&lt;66),"YES","NO")</f>
        <v>YES</v>
      </c>
      <c r="G233" s="1" t="str">
        <f>IF(AND(C233&gt;65,C233&lt;100),"YES","NO")</f>
        <v>NO</v>
      </c>
      <c r="H233" s="1" t="s">
        <v>213</v>
      </c>
      <c r="I233" s="1">
        <v>1</v>
      </c>
      <c r="J233" s="1">
        <f>J232+1</f>
        <v>229</v>
      </c>
      <c r="K233" s="1" t="s">
        <v>313</v>
      </c>
      <c r="L233" s="1" t="s">
        <v>314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27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</v>
      </c>
      <c r="C234" s="3">
        <f>DATEDIF(B234,$C$4,"Y")</f>
        <v>117</v>
      </c>
      <c r="D234" s="1" t="s">
        <v>333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J234" s="1">
        <f>J233+1</f>
        <v>230</v>
      </c>
      <c r="K234" s="1" t="s">
        <v>328</v>
      </c>
      <c r="L234" s="1" t="s">
        <v>329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4" t="s">
        <v>163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16151</v>
      </c>
      <c r="C235" s="3">
        <f>DATEDIF(B235,$C$4,"Y")</f>
        <v>73</v>
      </c>
      <c r="D235" s="1" t="s">
        <v>333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YES</v>
      </c>
      <c r="H235" s="1" t="s">
        <v>428</v>
      </c>
      <c r="I235" s="1">
        <v>2</v>
      </c>
      <c r="J235" s="1">
        <f>J234+1</f>
        <v>231</v>
      </c>
      <c r="K235" s="1" t="s">
        <v>488</v>
      </c>
      <c r="L235" s="1" t="s">
        <v>489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9"/>
      <c r="AV235" s="3">
        <f>IF(AU235="*",AT235*0.05,0)</f>
        <v>0</v>
      </c>
      <c r="AW235" s="7">
        <f>AT235+AV235</f>
        <v>0</v>
      </c>
      <c r="AX235" s="4" t="s">
        <v>27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23702</v>
      </c>
      <c r="C236" s="3">
        <f>DATEDIF(B236,$C$4,"Y")</f>
        <v>52</v>
      </c>
      <c r="D236" s="1" t="s">
        <v>333</v>
      </c>
      <c r="E236" s="1" t="str">
        <f>IF(C236&lt;46,"YES","NO")</f>
        <v>NO</v>
      </c>
      <c r="F236" s="1" t="str">
        <f>IF(AND(C236&gt;45,C236&lt;66),"YES","NO")</f>
        <v>YES</v>
      </c>
      <c r="G236" s="1" t="str">
        <f>IF(AND(C236&gt;65,C236&lt;100),"YES","NO")</f>
        <v>NO</v>
      </c>
      <c r="H236" s="1" t="s">
        <v>11</v>
      </c>
      <c r="I236" s="1">
        <v>1</v>
      </c>
      <c r="J236" s="1">
        <f>J235+1</f>
        <v>232</v>
      </c>
      <c r="K236" s="1" t="s">
        <v>387</v>
      </c>
      <c r="L236" s="1" t="s">
        <v>74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4" t="s">
        <v>27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1</v>
      </c>
      <c r="C237" s="3">
        <f>DATEDIF(B237,$C$4,"Y")</f>
        <v>117</v>
      </c>
      <c r="D237" s="1" t="s">
        <v>302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NO</v>
      </c>
      <c r="H237" s="1" t="s">
        <v>94</v>
      </c>
      <c r="J237" s="1">
        <f>J236+1</f>
        <v>233</v>
      </c>
      <c r="K237" s="1" t="s">
        <v>358</v>
      </c>
      <c r="L237" s="1" t="s">
        <v>359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26" t="s">
        <v>524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</v>
      </c>
      <c r="C238" s="3">
        <f>DATEDIF(B238,$C$4,"Y")</f>
        <v>117</v>
      </c>
      <c r="D238" s="1" t="s">
        <v>302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J238" s="1">
        <f>J237+1</f>
        <v>234</v>
      </c>
      <c r="K238" s="1" t="s">
        <v>284</v>
      </c>
      <c r="L238" s="1" t="s">
        <v>479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4" t="s">
        <v>162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302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J239" s="1">
        <f>J238+1</f>
        <v>235</v>
      </c>
      <c r="K239" s="1" t="s">
        <v>113</v>
      </c>
      <c r="L239" s="1" t="s">
        <v>114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161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25682</v>
      </c>
      <c r="C240" s="3">
        <f>DATEDIF(B240,$C$4,"Y")</f>
        <v>47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YES</v>
      </c>
      <c r="G240" s="1" t="str">
        <f>IF(AND(C240&gt;65,C240&lt;100),"YES","NO")</f>
        <v>NO</v>
      </c>
      <c r="H240" s="1" t="s">
        <v>34</v>
      </c>
      <c r="I240" s="1">
        <v>2</v>
      </c>
      <c r="J240" s="1">
        <f>J239+1</f>
        <v>236</v>
      </c>
      <c r="K240" s="1" t="s">
        <v>509</v>
      </c>
      <c r="L240" s="1" t="s">
        <v>293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27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1</v>
      </c>
      <c r="C241" s="3">
        <f>DATEDIF(B241,$C$4,"Y")</f>
        <v>117</v>
      </c>
      <c r="D241" s="1" t="s">
        <v>333</v>
      </c>
      <c r="E241" s="1" t="str">
        <f>IF(C241&lt;46,"YES","NO")</f>
        <v>NO</v>
      </c>
      <c r="F241" s="1" t="str">
        <f>IF(AND(C241&gt;45,C241&lt;66),"YES","NO")</f>
        <v>NO</v>
      </c>
      <c r="G241" s="1" t="str">
        <f>IF(AND(C241&gt;65,C241&lt;100),"YES","NO")</f>
        <v>NO</v>
      </c>
      <c r="H241" s="1" t="s">
        <v>94</v>
      </c>
      <c r="J241" s="1">
        <f>J240+1</f>
        <v>237</v>
      </c>
      <c r="K241" s="1" t="s">
        <v>245</v>
      </c>
      <c r="L241" s="1" t="s">
        <v>244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26" t="s">
        <v>524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J242" s="1">
        <f>J241+1</f>
        <v>238</v>
      </c>
      <c r="K242" s="1" t="s">
        <v>284</v>
      </c>
      <c r="L242" s="1" t="s">
        <v>456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4" t="s">
        <v>164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333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H243" s="1" t="s">
        <v>94</v>
      </c>
      <c r="J243" s="1">
        <f>J242+1</f>
        <v>239</v>
      </c>
      <c r="K243" s="1" t="s">
        <v>70</v>
      </c>
      <c r="L243" s="1" t="s">
        <v>69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26" t="s">
        <v>524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J244" s="1">
        <f>J243+1</f>
        <v>240</v>
      </c>
      <c r="K244" s="1" t="s">
        <v>458</v>
      </c>
      <c r="L244" s="1" t="s">
        <v>457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162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</v>
      </c>
      <c r="C245" s="3">
        <f>DATEDIF(B245,$C$4,"Y")</f>
        <v>117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H245" s="1" t="s">
        <v>94</v>
      </c>
      <c r="J245" s="1">
        <f>J244+1</f>
        <v>241</v>
      </c>
      <c r="K245" s="1" t="s">
        <v>72</v>
      </c>
      <c r="L245" s="1" t="s">
        <v>71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26" t="s">
        <v>524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</v>
      </c>
      <c r="C246" s="3">
        <f>DATEDIF(B246,$C$4,"Y")</f>
        <v>117</v>
      </c>
      <c r="D246" s="1" t="s">
        <v>302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J246" s="1">
        <f>J245+1</f>
        <v>242</v>
      </c>
      <c r="K246" s="1" t="s">
        <v>117</v>
      </c>
      <c r="L246" s="1" t="s">
        <v>118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4" t="s">
        <v>162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23815</v>
      </c>
      <c r="C247" s="3">
        <f>DATEDIF(B247,$C$4,"Y")</f>
        <v>52</v>
      </c>
      <c r="D247" s="1" t="s">
        <v>333</v>
      </c>
      <c r="E247" s="1" t="str">
        <f>IF(C247&lt;46,"YES","NO")</f>
        <v>NO</v>
      </c>
      <c r="F247" s="1" t="str">
        <f>IF(AND(C247&gt;45,C247&lt;66),"YES","NO")</f>
        <v>YES</v>
      </c>
      <c r="G247" s="1" t="str">
        <f>IF(AND(C247&gt;65,C247&lt;100),"YES","NO")</f>
        <v>NO</v>
      </c>
      <c r="H247" s="1" t="s">
        <v>183</v>
      </c>
      <c r="I247" s="1">
        <v>1</v>
      </c>
      <c r="J247" s="1">
        <f>J246+1</f>
        <v>243</v>
      </c>
      <c r="K247" s="1" t="s">
        <v>123</v>
      </c>
      <c r="L247" s="1" t="s">
        <v>124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27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1</v>
      </c>
      <c r="C248" s="3">
        <f>DATEDIF(B248,$C$4,"Y")</f>
        <v>117</v>
      </c>
      <c r="D248" s="1" t="s">
        <v>302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J248" s="1">
        <f>J247+1</f>
        <v>244</v>
      </c>
      <c r="K248" s="1" t="s">
        <v>119</v>
      </c>
      <c r="L248" s="1" t="s">
        <v>120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165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20535</v>
      </c>
      <c r="C249" s="3">
        <f>DATEDIF(B249,$C$4,"Y")</f>
        <v>61</v>
      </c>
      <c r="D249" s="1" t="s">
        <v>333</v>
      </c>
      <c r="E249" s="1" t="str">
        <f>IF(C249&lt;46,"YES","NO")</f>
        <v>NO</v>
      </c>
      <c r="F249" s="1" t="str">
        <f>IF(AND(C249&gt;45,C249&lt;66),"YES","NO")</f>
        <v>YES</v>
      </c>
      <c r="G249" s="1" t="str">
        <f>IF(AND(C249&gt;65,C249&lt;100),"YES","NO")</f>
        <v>NO</v>
      </c>
      <c r="H249" s="1" t="s">
        <v>332</v>
      </c>
      <c r="I249" s="1">
        <v>2</v>
      </c>
      <c r="J249" s="1">
        <f>J248+1</f>
        <v>245</v>
      </c>
      <c r="K249" s="1" t="s">
        <v>342</v>
      </c>
      <c r="L249" s="1" t="s">
        <v>439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9"/>
      <c r="AV249" s="3">
        <f>IF(AU249="*",AT249*0.05,0)</f>
        <v>0</v>
      </c>
      <c r="AW249" s="7">
        <f>AT249+AV249</f>
        <v>0</v>
      </c>
      <c r="AX249" s="4" t="s">
        <v>27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1</v>
      </c>
      <c r="C250" s="3">
        <f>DATEDIF(B250,$C$4,"Y")</f>
        <v>117</v>
      </c>
      <c r="D250" s="1" t="s">
        <v>52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NO</v>
      </c>
      <c r="H250" s="1" t="s">
        <v>94</v>
      </c>
      <c r="J250" s="1">
        <f>J249+1</f>
        <v>246</v>
      </c>
      <c r="K250" s="1" t="s">
        <v>395</v>
      </c>
      <c r="L250" s="1" t="s">
        <v>272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26" t="s">
        <v>524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1</v>
      </c>
      <c r="C251" s="3">
        <f>DATEDIF(B251,$C$4,"Y")</f>
        <v>117</v>
      </c>
      <c r="D251" s="1" t="s">
        <v>302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J251" s="1">
        <f>J250+1</f>
        <v>247</v>
      </c>
      <c r="K251" s="1" t="s">
        <v>233</v>
      </c>
      <c r="L251" s="1" t="s">
        <v>232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165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 t="s">
        <v>333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/>
      <c r="I252" s="1"/>
      <c r="J252" s="1">
        <f>J251+1</f>
        <v>248</v>
      </c>
      <c r="K252" s="1" t="s">
        <v>281</v>
      </c>
      <c r="L252" s="1" t="s">
        <v>459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162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16723</v>
      </c>
      <c r="C253" s="3">
        <f>DATEDIF(B253,$C$4,"Y")</f>
        <v>71</v>
      </c>
      <c r="D253" s="1" t="s">
        <v>333</v>
      </c>
      <c r="E253" s="1" t="str">
        <f>IF(C253&lt;46,"YES","NO")</f>
        <v>NO</v>
      </c>
      <c r="F253" s="1" t="str">
        <f>IF(AND(C253&gt;45,C253&lt;66),"YES","NO")</f>
        <v>NO</v>
      </c>
      <c r="G253" s="1" t="str">
        <f>IF(AND(C253&gt;65,C253&lt;100),"YES","NO")</f>
        <v>YES</v>
      </c>
      <c r="H253" s="1" t="s">
        <v>474</v>
      </c>
      <c r="I253" s="1">
        <v>2</v>
      </c>
      <c r="J253" s="1">
        <f>J252+1</f>
        <v>249</v>
      </c>
      <c r="K253" s="1" t="s">
        <v>62</v>
      </c>
      <c r="L253" s="1" t="s">
        <v>99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27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20033</v>
      </c>
      <c r="C254" s="3">
        <f>DATEDIF(B254,$C$4,"Y")</f>
        <v>62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YES</v>
      </c>
      <c r="G254" s="1" t="str">
        <f>IF(AND(C254&gt;65,C254&lt;100),"YES","NO")</f>
        <v>NO</v>
      </c>
      <c r="H254" s="1" t="s">
        <v>427</v>
      </c>
      <c r="I254" s="1">
        <v>1</v>
      </c>
      <c r="J254" s="1">
        <f>J253+1</f>
        <v>250</v>
      </c>
      <c r="K254" s="1" t="s">
        <v>379</v>
      </c>
      <c r="L254" s="1" t="s">
        <v>486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 t="s">
        <v>333</v>
      </c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 t="s">
        <v>94</v>
      </c>
      <c r="I255" s="1"/>
      <c r="J255" s="1">
        <f>J254+1</f>
        <v>251</v>
      </c>
      <c r="K255" s="1" t="s">
        <v>129</v>
      </c>
      <c r="L255" s="1" t="s">
        <v>130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22344</v>
      </c>
      <c r="C256" s="3">
        <f>DATEDIF(B256,$C$4,"Y")</f>
        <v>56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YES</v>
      </c>
      <c r="G256" s="1" t="str">
        <f>IF(AND(C256&gt;65,C256&lt;100),"YES","NO")</f>
        <v>NO</v>
      </c>
      <c r="H256" s="1" t="s">
        <v>429</v>
      </c>
      <c r="I256" s="1">
        <v>2</v>
      </c>
      <c r="J256" s="1">
        <f>J255+1</f>
        <v>252</v>
      </c>
      <c r="K256" s="1" t="s">
        <v>465</v>
      </c>
      <c r="L256" s="1" t="s">
        <v>466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2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1</v>
      </c>
      <c r="C257" s="3">
        <f>DATEDIF(B257,$C$4,"Y")</f>
        <v>117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NO</v>
      </c>
      <c r="H257" s="1" t="s">
        <v>94</v>
      </c>
      <c r="I257" s="1"/>
      <c r="J257" s="1">
        <f>J256+1</f>
        <v>253</v>
      </c>
      <c r="K257" s="1" t="s">
        <v>246</v>
      </c>
      <c r="L257" s="1" t="s">
        <v>247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1</v>
      </c>
      <c r="C258" s="3">
        <f>DATEDIF(B258,$C$4,"Y")</f>
        <v>117</v>
      </c>
      <c r="D258" s="1" t="s">
        <v>333</v>
      </c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 t="s">
        <v>94</v>
      </c>
      <c r="I258" s="1"/>
      <c r="J258" s="1">
        <f>J257+1</f>
        <v>254</v>
      </c>
      <c r="K258" s="1" t="s">
        <v>256</v>
      </c>
      <c r="L258" s="1" t="s">
        <v>255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 t="s">
        <v>333</v>
      </c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 t="s">
        <v>94</v>
      </c>
      <c r="I259" s="1"/>
      <c r="J259" s="1">
        <f>J258+1</f>
        <v>255</v>
      </c>
      <c r="K259" s="1" t="s">
        <v>236</v>
      </c>
      <c r="L259" s="1" t="s">
        <v>237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15459</v>
      </c>
      <c r="C260" s="3">
        <f>DATEDIF(B260,$C$4,"Y")</f>
        <v>75</v>
      </c>
      <c r="D260" s="1" t="s">
        <v>333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YES</v>
      </c>
      <c r="H260" s="1" t="s">
        <v>213</v>
      </c>
      <c r="I260" s="1">
        <v>1</v>
      </c>
      <c r="J260" s="1">
        <f>J259+1</f>
        <v>256</v>
      </c>
      <c r="K260" s="1" t="s">
        <v>276</v>
      </c>
      <c r="L260" s="1" t="s">
        <v>170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19070</v>
      </c>
      <c r="C261" s="3">
        <f>DATEDIF(B261,$C$4,"Y")</f>
        <v>65</v>
      </c>
      <c r="D261" s="1" t="s">
        <v>469</v>
      </c>
      <c r="E261" s="1" t="str">
        <f>IF(C261&lt;46,"YES","NO")</f>
        <v>NO</v>
      </c>
      <c r="F261" s="1" t="str">
        <f>IF(AND(C261&gt;45,C261&lt;66),"YES","NO")</f>
        <v>YES</v>
      </c>
      <c r="G261" s="1" t="str">
        <f>IF(AND(C261&gt;65,C261&lt;100),"YES","NO")</f>
        <v>NO</v>
      </c>
      <c r="H261" s="1" t="s">
        <v>11</v>
      </c>
      <c r="I261" s="1">
        <v>1</v>
      </c>
      <c r="J261" s="1">
        <f>J260+1</f>
        <v>257</v>
      </c>
      <c r="K261" s="1" t="s">
        <v>192</v>
      </c>
      <c r="L261" s="1" t="s">
        <v>186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24477</v>
      </c>
      <c r="C262" s="3">
        <f>DATEDIF(B262,$C$4,"Y")</f>
        <v>50</v>
      </c>
      <c r="D262" s="1" t="s">
        <v>333</v>
      </c>
      <c r="E262" s="1" t="str">
        <f>IF(C262&lt;46,"YES","NO")</f>
        <v>NO</v>
      </c>
      <c r="F262" s="1" t="str">
        <f>IF(AND(C262&gt;45,C262&lt;66),"YES","NO")</f>
        <v>YES</v>
      </c>
      <c r="G262" s="1" t="str">
        <f>IF(AND(C262&gt;65,C262&lt;100),"YES","NO")</f>
        <v>NO</v>
      </c>
      <c r="H262" s="1" t="s">
        <v>11</v>
      </c>
      <c r="I262" s="1">
        <v>1</v>
      </c>
      <c r="J262" s="1">
        <f>J261+1</f>
        <v>258</v>
      </c>
      <c r="K262" s="1" t="s">
        <v>275</v>
      </c>
      <c r="L262" s="1" t="s">
        <v>141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</v>
      </c>
      <c r="C263" s="3">
        <f>DATEDIF(B263,$C$4,"Y")</f>
        <v>117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18</v>
      </c>
      <c r="L263" s="1" t="s">
        <v>17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19645</v>
      </c>
      <c r="C264" s="3">
        <f>DATEDIF(B264,$C$4,"Y")</f>
        <v>63</v>
      </c>
      <c r="D264" s="1" t="s">
        <v>50</v>
      </c>
      <c r="E264" s="1" t="str">
        <f>IF(C264&lt;46,"YES","NO")</f>
        <v>NO</v>
      </c>
      <c r="F264" s="1" t="str">
        <f>IF(AND(C264&gt;45,C264&lt;66),"YES","NO")</f>
        <v>YES</v>
      </c>
      <c r="G264" s="1" t="str">
        <f>IF(AND(C264&gt;65,C264&lt;100),"YES","NO")</f>
        <v>NO</v>
      </c>
      <c r="H264" s="1" t="s">
        <v>183</v>
      </c>
      <c r="I264" s="1">
        <v>1</v>
      </c>
      <c r="J264" s="1">
        <f>J263+1</f>
        <v>260</v>
      </c>
      <c r="K264" s="1" t="s">
        <v>312</v>
      </c>
      <c r="L264" s="1" t="s">
        <v>391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22137</v>
      </c>
      <c r="C265" s="3">
        <f>DATEDIF(B265,$C$4,"Y")</f>
        <v>56</v>
      </c>
      <c r="D265" s="1" t="s">
        <v>333</v>
      </c>
      <c r="E265" s="1" t="str">
        <f>IF(C265&lt;46,"YES","NO")</f>
        <v>NO</v>
      </c>
      <c r="F265" s="1" t="str">
        <f>IF(AND(C265&gt;45,C265&lt;66),"YES","NO")</f>
        <v>YES</v>
      </c>
      <c r="G265" s="1" t="str">
        <f>IF(AND(C265&gt;65,C265&lt;100),"YES","NO")</f>
        <v>NO</v>
      </c>
      <c r="H265" s="1" t="s">
        <v>183</v>
      </c>
      <c r="I265" s="1">
        <v>1</v>
      </c>
      <c r="J265" s="1">
        <f>J264+1</f>
        <v>261</v>
      </c>
      <c r="K265" s="1" t="s">
        <v>125</v>
      </c>
      <c r="L265" s="1" t="s">
        <v>126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1</v>
      </c>
      <c r="C266" s="3">
        <f>DATEDIF(B266,$C$4,"Y")</f>
        <v>117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60</v>
      </c>
      <c r="L266" s="1" t="s">
        <v>373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23675</v>
      </c>
      <c r="C267" s="3">
        <f>DATEDIF(B267,$C$4,"Y")</f>
        <v>52</v>
      </c>
      <c r="D267" s="1" t="s">
        <v>333</v>
      </c>
      <c r="E267" s="1" t="str">
        <f>IF(C267&lt;46,"YES","NO")</f>
        <v>NO</v>
      </c>
      <c r="F267" s="1" t="str">
        <f>IF(AND(C267&gt;45,C267&lt;66),"YES","NO")</f>
        <v>YES</v>
      </c>
      <c r="G267" s="1" t="str">
        <f>IF(AND(C267&gt;65,C267&lt;100),"YES","NO")</f>
        <v>NO</v>
      </c>
      <c r="H267" s="1" t="s">
        <v>183</v>
      </c>
      <c r="I267" s="1">
        <v>1</v>
      </c>
      <c r="J267" s="1">
        <f>J266+1</f>
        <v>263</v>
      </c>
      <c r="K267" s="1" t="s">
        <v>35</v>
      </c>
      <c r="L267" s="1" t="s">
        <v>210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20302</v>
      </c>
      <c r="C268" s="3">
        <f>DATEDIF(B268,$C$4,"Y")</f>
        <v>61</v>
      </c>
      <c r="D268" s="1" t="s">
        <v>333</v>
      </c>
      <c r="E268" s="1" t="str">
        <f>IF(C268&lt;46,"YES","NO")</f>
        <v>NO</v>
      </c>
      <c r="F268" s="1" t="str">
        <f>IF(AND(C268&gt;45,C268&lt;66),"YES","NO")</f>
        <v>YES</v>
      </c>
      <c r="G268" s="1" t="str">
        <f>IF(AND(C268&gt;65,C268&lt;100),"YES","NO")</f>
        <v>NO</v>
      </c>
      <c r="H268" s="1" t="s">
        <v>213</v>
      </c>
      <c r="I268" s="1">
        <v>1</v>
      </c>
      <c r="J268" s="1">
        <f>J267+1</f>
        <v>264</v>
      </c>
      <c r="K268" s="1" t="s">
        <v>248</v>
      </c>
      <c r="L268" s="1" t="s">
        <v>374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21068</v>
      </c>
      <c r="C269" s="3">
        <f>DATEDIF(B269,$C$4,"Y")</f>
        <v>59</v>
      </c>
      <c r="D269" s="1" t="s">
        <v>333</v>
      </c>
      <c r="E269" s="1" t="str">
        <f>IF(C269&lt;46,"YES","NO")</f>
        <v>NO</v>
      </c>
      <c r="F269" s="1" t="str">
        <f>IF(AND(C269&gt;45,C269&lt;66),"YES","NO")</f>
        <v>YES</v>
      </c>
      <c r="G269" s="1" t="str">
        <f>IF(AND(C269&gt;65,C269&lt;100),"YES","NO")</f>
        <v>NO</v>
      </c>
      <c r="H269" s="1" t="s">
        <v>242</v>
      </c>
      <c r="I269" s="1">
        <v>2</v>
      </c>
      <c r="J269" s="1">
        <f>J268+1</f>
        <v>265</v>
      </c>
      <c r="K269" s="1" t="s">
        <v>174</v>
      </c>
      <c r="L269" s="1" t="s">
        <v>12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</v>
      </c>
      <c r="C270" s="3">
        <f>DATEDIF(B270,$C$4,"Y")</f>
        <v>117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84</v>
      </c>
      <c r="L270" s="1" t="s">
        <v>0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189</v>
      </c>
      <c r="L271" s="1" t="s">
        <v>188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7</v>
      </c>
      <c r="L272" s="1" t="s">
        <v>299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156</v>
      </c>
      <c r="L273" s="1" t="s">
        <v>204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191</v>
      </c>
      <c r="L274" s="1" t="s">
        <v>105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386</v>
      </c>
      <c r="L275" s="1" t="s">
        <v>64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386</v>
      </c>
      <c r="L276" s="1" t="s">
        <v>483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1</v>
      </c>
      <c r="C277" s="3">
        <f>DATEDIF(B277,$C$4,"Y")</f>
        <v>117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392</v>
      </c>
      <c r="L277" s="1" t="s">
        <v>393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1</v>
      </c>
      <c r="C278" s="3">
        <f>DATEDIF(B278,$C$4,"Y")</f>
        <v>117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154</v>
      </c>
      <c r="L278" s="1" t="s">
        <v>153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  <row r="279" spans="1:68" s="27" customFormat="1" ht="12">
      <c r="A279" s="4">
        <f>COUNTIF(AY279:BM279,"&gt;0")</f>
        <v>0</v>
      </c>
      <c r="B279" s="2">
        <v>1</v>
      </c>
      <c r="C279" s="3">
        <f>DATEDIF(B279,$C$4,"Y")</f>
        <v>117</v>
      </c>
      <c r="D279" s="1"/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/>
      <c r="I279" s="1"/>
      <c r="J279" s="1">
        <f>J278+1</f>
        <v>275</v>
      </c>
      <c r="K279" s="1" t="s">
        <v>386</v>
      </c>
      <c r="L279" s="1" t="s">
        <v>394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/>
      <c r="AR279" s="3"/>
      <c r="AS279" s="3">
        <f>N279+P279+R279+T279+V279+X279+Z279+AB279+AD279+AF279+AH279+AJ279+AL279+AN279+AP279</f>
        <v>0</v>
      </c>
      <c r="AT279" s="6">
        <f>BN279</f>
        <v>0</v>
      </c>
      <c r="AU279" s="4"/>
      <c r="AV279" s="3">
        <f>IF(AU279="*",AT279*0.05,0)</f>
        <v>0</v>
      </c>
      <c r="AW279" s="7">
        <f>AT279+AV279</f>
        <v>0</v>
      </c>
      <c r="AX279" s="4" t="s">
        <v>27</v>
      </c>
      <c r="AY279" s="3">
        <f>N279</f>
        <v>0</v>
      </c>
      <c r="AZ279" s="3">
        <f>P279</f>
        <v>0</v>
      </c>
      <c r="BA279" s="3">
        <f>R279</f>
        <v>0</v>
      </c>
      <c r="BB279" s="3">
        <f>T279</f>
        <v>0</v>
      </c>
      <c r="BC279" s="3">
        <f>V279</f>
        <v>0</v>
      </c>
      <c r="BD279" s="3">
        <f>X279</f>
        <v>0</v>
      </c>
      <c r="BE279" s="3">
        <f>Z279</f>
        <v>0</v>
      </c>
      <c r="BF279" s="3">
        <f>AB279</f>
        <v>0</v>
      </c>
      <c r="BG279" s="3">
        <f>AD279</f>
        <v>0</v>
      </c>
      <c r="BH279" s="3">
        <f>AF279</f>
        <v>0</v>
      </c>
      <c r="BI279" s="3">
        <f>AH279</f>
        <v>0</v>
      </c>
      <c r="BJ279" s="3">
        <f>AJ279</f>
        <v>0</v>
      </c>
      <c r="BK279" s="3">
        <f>AL279</f>
        <v>0</v>
      </c>
      <c r="BL279" s="3">
        <f>AN279</f>
        <v>0</v>
      </c>
      <c r="BM279" s="3">
        <f>AP279</f>
        <v>0</v>
      </c>
      <c r="BN279" s="8">
        <f>(LARGE(AY279:BM279,1))+(LARGE(AY279:BM279,2))+(LARGE(AY279:BM279,3))+(LARGE(AY279:BM279,4))+(LARGE(AY279:BM279,5))</f>
        <v>0</v>
      </c>
      <c r="BO279" s="4"/>
      <c r="BP279" s="4"/>
    </row>
    <row r="280" spans="1:68" s="27" customFormat="1" ht="12">
      <c r="A280" s="4">
        <f>COUNTIF(AY280:BM280,"&gt;0")</f>
        <v>0</v>
      </c>
      <c r="B280" s="2">
        <v>1</v>
      </c>
      <c r="C280" s="3">
        <f>DATEDIF(B280,$C$4,"Y")</f>
        <v>117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382</v>
      </c>
      <c r="L280" s="1" t="s">
        <v>383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/>
      <c r="AR280" s="3"/>
      <c r="AS280" s="3">
        <f>N280+P280+R280+T280+V280+X280+Z280+AB280+AD280+AF280+AH280+AJ280+AL280+AN280+AP280</f>
        <v>0</v>
      </c>
      <c r="AT280" s="6">
        <f>BN280</f>
        <v>0</v>
      </c>
      <c r="AU280" s="4"/>
      <c r="AV280" s="3">
        <f>IF(AU280="*",AT280*0.05,0)</f>
        <v>0</v>
      </c>
      <c r="AW280" s="7">
        <f>AT280+AV280</f>
        <v>0</v>
      </c>
      <c r="AX280" s="4" t="s">
        <v>27</v>
      </c>
      <c r="AY280" s="3">
        <f>N280</f>
        <v>0</v>
      </c>
      <c r="AZ280" s="3">
        <f>P280</f>
        <v>0</v>
      </c>
      <c r="BA280" s="3">
        <f>R280</f>
        <v>0</v>
      </c>
      <c r="BB280" s="3">
        <f>T280</f>
        <v>0</v>
      </c>
      <c r="BC280" s="3">
        <f>V280</f>
        <v>0</v>
      </c>
      <c r="BD280" s="3">
        <f>X280</f>
        <v>0</v>
      </c>
      <c r="BE280" s="3">
        <f>Z280</f>
        <v>0</v>
      </c>
      <c r="BF280" s="3">
        <f>AB280</f>
        <v>0</v>
      </c>
      <c r="BG280" s="3">
        <f>AD280</f>
        <v>0</v>
      </c>
      <c r="BH280" s="3">
        <f>AF280</f>
        <v>0</v>
      </c>
      <c r="BI280" s="3">
        <f>AH280</f>
        <v>0</v>
      </c>
      <c r="BJ280" s="3">
        <f>AJ280</f>
        <v>0</v>
      </c>
      <c r="BK280" s="3">
        <f>AL280</f>
        <v>0</v>
      </c>
      <c r="BL280" s="3">
        <f>AN280</f>
        <v>0</v>
      </c>
      <c r="BM280" s="3">
        <f>AP280</f>
        <v>0</v>
      </c>
      <c r="BN280" s="8">
        <f>(LARGE(AY280:BM280,1))+(LARGE(AY280:BM280,2))+(LARGE(AY280:BM280,3))+(LARGE(AY280:BM280,4))+(LARGE(AY280:BM280,5))</f>
        <v>0</v>
      </c>
      <c r="BO280" s="4"/>
      <c r="BP280" s="4"/>
    </row>
    <row r="281" spans="1:68" s="27" customFormat="1" ht="12">
      <c r="A281" s="4">
        <f>COUNTIF(AY281:BM281,"&gt;0")</f>
        <v>0</v>
      </c>
      <c r="B281" s="2">
        <v>1</v>
      </c>
      <c r="C281" s="3">
        <f>DATEDIF(B281,$C$4,"Y")</f>
        <v>117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384</v>
      </c>
      <c r="L281" s="1" t="s">
        <v>385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/>
      <c r="AR281" s="3"/>
      <c r="AS281" s="3">
        <f>N281+P281+R281+T281+V281+X281+Z281+AB281+AD281+AF281+AH281+AJ281+AL281+AN281+AP281</f>
        <v>0</v>
      </c>
      <c r="AT281" s="6">
        <f>BN281</f>
        <v>0</v>
      </c>
      <c r="AU281" s="4"/>
      <c r="AV281" s="3">
        <f>IF(AU281="*",AT281*0.05,0)</f>
        <v>0</v>
      </c>
      <c r="AW281" s="7">
        <f>AT281+AV281</f>
        <v>0</v>
      </c>
      <c r="AX281" s="4" t="s">
        <v>27</v>
      </c>
      <c r="AY281" s="3">
        <f>N281</f>
        <v>0</v>
      </c>
      <c r="AZ281" s="3">
        <f>P281</f>
        <v>0</v>
      </c>
      <c r="BA281" s="3">
        <f>R281</f>
        <v>0</v>
      </c>
      <c r="BB281" s="3">
        <f>T281</f>
        <v>0</v>
      </c>
      <c r="BC281" s="3">
        <f>V281</f>
        <v>0</v>
      </c>
      <c r="BD281" s="3">
        <f>X281</f>
        <v>0</v>
      </c>
      <c r="BE281" s="3">
        <f>Z281</f>
        <v>0</v>
      </c>
      <c r="BF281" s="3">
        <f>AB281</f>
        <v>0</v>
      </c>
      <c r="BG281" s="3">
        <f>AD281</f>
        <v>0</v>
      </c>
      <c r="BH281" s="3">
        <f>AF281</f>
        <v>0</v>
      </c>
      <c r="BI281" s="3">
        <f>AH281</f>
        <v>0</v>
      </c>
      <c r="BJ281" s="3">
        <f>AJ281</f>
        <v>0</v>
      </c>
      <c r="BK281" s="3">
        <f>AL281</f>
        <v>0</v>
      </c>
      <c r="BL281" s="3">
        <f>AN281</f>
        <v>0</v>
      </c>
      <c r="BM281" s="3">
        <f>AP281</f>
        <v>0</v>
      </c>
      <c r="BN281" s="8">
        <f>(LARGE(AY281:BM281,1))+(LARGE(AY281:BM281,2))+(LARGE(AY281:BM281,3))+(LARGE(AY281:BM281,4))+(LARGE(AY281:BM281,5))</f>
        <v>0</v>
      </c>
      <c r="BO281" s="4"/>
      <c r="BP281" s="4"/>
    </row>
    <row r="282" spans="1:68" s="27" customFormat="1" ht="12">
      <c r="A282" s="4">
        <f>COUNTIF(AY282:BM282,"&gt;0")</f>
        <v>0</v>
      </c>
      <c r="B282" s="2">
        <v>1</v>
      </c>
      <c r="C282" s="3">
        <f>DATEDIF(B282,$C$4,"Y")</f>
        <v>117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386</v>
      </c>
      <c r="L282" s="1" t="s">
        <v>151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/>
      <c r="AR282" s="3"/>
      <c r="AS282" s="3">
        <f>N282+P282+R282+T282+V282+X282+Z282+AB282+AD282+AF282+AH282+AJ282+AL282+AN282+AP282</f>
        <v>0</v>
      </c>
      <c r="AT282" s="6">
        <f>BN282</f>
        <v>0</v>
      </c>
      <c r="AU282" s="4"/>
      <c r="AV282" s="3">
        <f>IF(AU282="*",AT282*0.05,0)</f>
        <v>0</v>
      </c>
      <c r="AW282" s="7">
        <f>AT282+AV282</f>
        <v>0</v>
      </c>
      <c r="AX282" s="4" t="s">
        <v>27</v>
      </c>
      <c r="AY282" s="3">
        <f>N282</f>
        <v>0</v>
      </c>
      <c r="AZ282" s="3">
        <f>P282</f>
        <v>0</v>
      </c>
      <c r="BA282" s="3">
        <f>R282</f>
        <v>0</v>
      </c>
      <c r="BB282" s="3">
        <f>T282</f>
        <v>0</v>
      </c>
      <c r="BC282" s="3">
        <f>V282</f>
        <v>0</v>
      </c>
      <c r="BD282" s="3">
        <f>X282</f>
        <v>0</v>
      </c>
      <c r="BE282" s="3">
        <f>Z282</f>
        <v>0</v>
      </c>
      <c r="BF282" s="3">
        <f>AB282</f>
        <v>0</v>
      </c>
      <c r="BG282" s="3">
        <f>AD282</f>
        <v>0</v>
      </c>
      <c r="BH282" s="3">
        <f>AF282</f>
        <v>0</v>
      </c>
      <c r="BI282" s="3">
        <f>AH282</f>
        <v>0</v>
      </c>
      <c r="BJ282" s="3">
        <f>AJ282</f>
        <v>0</v>
      </c>
      <c r="BK282" s="3">
        <f>AL282</f>
        <v>0</v>
      </c>
      <c r="BL282" s="3">
        <f>AN282</f>
        <v>0</v>
      </c>
      <c r="BM282" s="3">
        <f>AP282</f>
        <v>0</v>
      </c>
      <c r="BN282" s="8">
        <f>(LARGE(AY282:BM282,1))+(LARGE(AY282:BM282,2))+(LARGE(AY282:BM282,3))+(LARGE(AY282:BM282,4))+(LARGE(AY282:BM282,5))</f>
        <v>0</v>
      </c>
      <c r="BO282" s="4"/>
      <c r="BP282" s="4"/>
    </row>
    <row r="283" spans="1:68" s="27" customFormat="1" ht="12">
      <c r="A283" s="4">
        <f>COUNTIF(AY283:BM283,"&gt;0")</f>
        <v>0</v>
      </c>
      <c r="B283" s="2">
        <v>1</v>
      </c>
      <c r="C283" s="3">
        <f>DATEDIF(B283,$C$4,"Y")</f>
        <v>117</v>
      </c>
      <c r="D283" s="1"/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/>
      <c r="I283" s="1"/>
      <c r="J283" s="1">
        <f>J282+1</f>
        <v>279</v>
      </c>
      <c r="K283" s="1" t="s">
        <v>464</v>
      </c>
      <c r="L283" s="1" t="s">
        <v>101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/>
      <c r="AR283" s="3"/>
      <c r="AS283" s="3">
        <f>N283+P283+R283+T283+V283+X283+Z283+AB283+AD283+AF283+AH283+AJ283+AL283+AN283+AP283</f>
        <v>0</v>
      </c>
      <c r="AT283" s="6">
        <f>BN283</f>
        <v>0</v>
      </c>
      <c r="AU283" s="4"/>
      <c r="AV283" s="3">
        <f>IF(AU283="*",AT283*0.05,0)</f>
        <v>0</v>
      </c>
      <c r="AW283" s="7">
        <f>AT283+AV283</f>
        <v>0</v>
      </c>
      <c r="AX283" s="4" t="s">
        <v>27</v>
      </c>
      <c r="AY283" s="3">
        <f>N283</f>
        <v>0</v>
      </c>
      <c r="AZ283" s="3">
        <f>P283</f>
        <v>0</v>
      </c>
      <c r="BA283" s="3">
        <f>R283</f>
        <v>0</v>
      </c>
      <c r="BB283" s="3">
        <f>T283</f>
        <v>0</v>
      </c>
      <c r="BC283" s="3">
        <f>V283</f>
        <v>0</v>
      </c>
      <c r="BD283" s="3">
        <f>X283</f>
        <v>0</v>
      </c>
      <c r="BE283" s="3">
        <f>Z283</f>
        <v>0</v>
      </c>
      <c r="BF283" s="3">
        <f>AB283</f>
        <v>0</v>
      </c>
      <c r="BG283" s="3">
        <f>AD283</f>
        <v>0</v>
      </c>
      <c r="BH283" s="3">
        <f>AF283</f>
        <v>0</v>
      </c>
      <c r="BI283" s="3">
        <f>AH283</f>
        <v>0</v>
      </c>
      <c r="BJ283" s="3">
        <f>AJ283</f>
        <v>0</v>
      </c>
      <c r="BK283" s="3">
        <f>AL283</f>
        <v>0</v>
      </c>
      <c r="BL283" s="3">
        <f>AN283</f>
        <v>0</v>
      </c>
      <c r="BM283" s="3">
        <f>AP283</f>
        <v>0</v>
      </c>
      <c r="BN283" s="8">
        <f>(LARGE(AY283:BM283,1))+(LARGE(AY283:BM283,2))+(LARGE(AY283:BM283,3))+(LARGE(AY283:BM283,4))+(LARGE(AY283:BM283,5))</f>
        <v>0</v>
      </c>
      <c r="BO283" s="4"/>
      <c r="BP283" s="4"/>
    </row>
    <row r="284" spans="1:68" s="27" customFormat="1" ht="12">
      <c r="A284" s="4">
        <f>COUNTIF(AY284:BM284,"&gt;0")</f>
        <v>0</v>
      </c>
      <c r="B284" s="2">
        <v>1</v>
      </c>
      <c r="C284" s="3">
        <f>DATEDIF(B284,$C$4,"Y")</f>
        <v>117</v>
      </c>
      <c r="D284" s="1"/>
      <c r="E284" s="1" t="str">
        <f>IF(C284&lt;46,"YES","NO")</f>
        <v>NO</v>
      </c>
      <c r="F284" s="1" t="str">
        <f>IF(AND(C284&gt;45,C284&lt;66),"YES","NO")</f>
        <v>NO</v>
      </c>
      <c r="G284" s="1" t="str">
        <f>IF(AND(C284&gt;65,C284&lt;100),"YES","NO")</f>
        <v>NO</v>
      </c>
      <c r="H284" s="1"/>
      <c r="I284" s="1"/>
      <c r="J284" s="1">
        <f>J283+1</f>
        <v>280</v>
      </c>
      <c r="K284" s="1" t="s">
        <v>386</v>
      </c>
      <c r="L284" s="1" t="s">
        <v>155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/>
      <c r="AR284" s="3"/>
      <c r="AS284" s="3">
        <f>N284+P284+R284+T284+V284+X284+Z284+AB284+AD284+AF284+AH284+AJ284+AL284+AN284+AP284</f>
        <v>0</v>
      </c>
      <c r="AT284" s="6">
        <f>BN284</f>
        <v>0</v>
      </c>
      <c r="AU284" s="4"/>
      <c r="AV284" s="3">
        <f>IF(AU284="*",AT284*0.05,0)</f>
        <v>0</v>
      </c>
      <c r="AW284" s="7">
        <f>AT284+AV284</f>
        <v>0</v>
      </c>
      <c r="AX284" s="4" t="s">
        <v>27</v>
      </c>
      <c r="AY284" s="3">
        <f>N284</f>
        <v>0</v>
      </c>
      <c r="AZ284" s="3">
        <f>P284</f>
        <v>0</v>
      </c>
      <c r="BA284" s="3">
        <f>R284</f>
        <v>0</v>
      </c>
      <c r="BB284" s="3">
        <f>T284</f>
        <v>0</v>
      </c>
      <c r="BC284" s="3">
        <f>V284</f>
        <v>0</v>
      </c>
      <c r="BD284" s="3">
        <f>X284</f>
        <v>0</v>
      </c>
      <c r="BE284" s="3">
        <f>Z284</f>
        <v>0</v>
      </c>
      <c r="BF284" s="3">
        <f>AB284</f>
        <v>0</v>
      </c>
      <c r="BG284" s="3">
        <f>AD284</f>
        <v>0</v>
      </c>
      <c r="BH284" s="3">
        <f>AF284</f>
        <v>0</v>
      </c>
      <c r="BI284" s="3">
        <f>AH284</f>
        <v>0</v>
      </c>
      <c r="BJ284" s="3">
        <f>AJ284</f>
        <v>0</v>
      </c>
      <c r="BK284" s="3">
        <f>AL284</f>
        <v>0</v>
      </c>
      <c r="BL284" s="3">
        <f>AN284</f>
        <v>0</v>
      </c>
      <c r="BM284" s="3">
        <f>AP284</f>
        <v>0</v>
      </c>
      <c r="BN284" s="8">
        <f>(LARGE(AY284:BM284,1))+(LARGE(AY284:BM284,2))+(LARGE(AY284:BM284,3))+(LARGE(AY284:BM284,4))+(LARGE(AY284:BM284,5))</f>
        <v>0</v>
      </c>
      <c r="BO284" s="4"/>
      <c r="BP284" s="4"/>
    </row>
    <row r="285" spans="1:68" s="27" customFormat="1" ht="12">
      <c r="A285" s="4">
        <f>COUNTIF(AY285:BM285,"&gt;0")</f>
        <v>0</v>
      </c>
      <c r="B285" s="2">
        <v>1</v>
      </c>
      <c r="C285" s="3">
        <f>DATEDIF(B285,$C$4,"Y")</f>
        <v>117</v>
      </c>
      <c r="D285" s="1"/>
      <c r="E285" s="1" t="str">
        <f>IF(C285&lt;46,"YES","NO")</f>
        <v>NO</v>
      </c>
      <c r="F285" s="1" t="str">
        <f>IF(AND(C285&gt;45,C285&lt;66),"YES","NO")</f>
        <v>NO</v>
      </c>
      <c r="G285" s="1" t="str">
        <f>IF(AND(C285&gt;65,C285&lt;100),"YES","NO")</f>
        <v>NO</v>
      </c>
      <c r="H285" s="1"/>
      <c r="I285" s="1"/>
      <c r="J285" s="1">
        <f>J284+1</f>
        <v>281</v>
      </c>
      <c r="K285" s="1" t="s">
        <v>375</v>
      </c>
      <c r="L285" s="1" t="s">
        <v>36</v>
      </c>
      <c r="M285" s="4"/>
      <c r="N285" s="3">
        <f>IF(M285="",0,(N$4*(101+(1000*LOG(M$4,10))-(1000*LOG(M285,10)))))</f>
        <v>0</v>
      </c>
      <c r="O285" s="4"/>
      <c r="P285" s="3">
        <f>IF(O285="",0,(P$4*(101+(1000*LOG(O$4,10))-(1000*LOG(O285,10)))))</f>
        <v>0</v>
      </c>
      <c r="Q285" s="4"/>
      <c r="R285" s="5">
        <f>IF(Q285="",0,(R$4*(101+(1000*LOG(Q$4,10))-(1000*LOG(Q285,10)))))</f>
        <v>0</v>
      </c>
      <c r="S285" s="4"/>
      <c r="T285" s="3">
        <f>IF(S285="",0,(T$4*(101+(1000*LOG(S$4,10))-(1000*LOG(S285,10)))))</f>
        <v>0</v>
      </c>
      <c r="U285" s="4"/>
      <c r="V285" s="3">
        <f>IF(U285="",0,(V$4*(101+(1000*LOG(U$4,10))-(1000*LOG(U285,10)))))</f>
        <v>0</v>
      </c>
      <c r="W285" s="4"/>
      <c r="X285" s="3">
        <f>IF(W285="",0,(X$4*(101+(1000*LOG(W$4,10))-(1000*LOG(W285,10)))))</f>
        <v>0</v>
      </c>
      <c r="Y285" s="4"/>
      <c r="Z285" s="3">
        <f>IF(Y285="",0,(Z$4*(101+(1000*LOG(Y$4,10))-(1000*LOG(Y285,10)))))</f>
        <v>0</v>
      </c>
      <c r="AA285" s="4"/>
      <c r="AB285" s="3">
        <f>IF(AA285="",0,(AB$4*(101+(1000*LOG(AA$4,10))-(1000*LOG(AA285,10)))))</f>
        <v>0</v>
      </c>
      <c r="AC285" s="4"/>
      <c r="AD285" s="3">
        <f>IF(AC285="",0,(AD$4*(101+(1000*LOG(AC$4,10))-(1000*LOG(AC285,10)))))</f>
        <v>0</v>
      </c>
      <c r="AE285" s="4"/>
      <c r="AF285" s="3">
        <f>IF(AE285="",0,(AF$4*(101+(1000*LOG(AE$4,10))-(1000*LOG(AE285,10)))))</f>
        <v>0</v>
      </c>
      <c r="AG285" s="4"/>
      <c r="AH285" s="3">
        <f>IF(AG285="",0,(AH$4*(101+(1000*LOG(AG$4,10))-(1000*LOG(AG285,10)))))</f>
        <v>0</v>
      </c>
      <c r="AI285" s="4"/>
      <c r="AJ285" s="3">
        <f>IF(AI285="",0,(AJ$4*(101+(1000*LOG(AI$4,10))-(1000*LOG(AI285,10)))))</f>
        <v>0</v>
      </c>
      <c r="AK285" s="4"/>
      <c r="AL285" s="3">
        <f>IF(AK285="",0,(AL$4*(101+(1000*LOG(AK$4,10))-(1000*LOG(AK285,10)))))</f>
        <v>0</v>
      </c>
      <c r="AM285" s="4"/>
      <c r="AN285" s="3">
        <f>IF(AM285="",0,(AN$4*(101+(1000*LOG(AM$4,10))-(1000*LOG(AM285,10)))))</f>
        <v>0</v>
      </c>
      <c r="AO285" s="4"/>
      <c r="AP285" s="3">
        <f>IF(AO285="",0,(AP$4*(101+(1000*LOG(AO$4,10))-(1000*LOG(AO285,10)))))</f>
        <v>0</v>
      </c>
      <c r="AQ285" s="3"/>
      <c r="AR285" s="3"/>
      <c r="AS285" s="3">
        <f>N285+P285+R285+T285+V285+X285+Z285+AB285+AD285+AF285+AH285+AJ285+AL285+AN285+AP285</f>
        <v>0</v>
      </c>
      <c r="AT285" s="6">
        <f>BN285</f>
        <v>0</v>
      </c>
      <c r="AU285" s="4"/>
      <c r="AV285" s="3">
        <f>IF(AU285="*",AT285*0.05,0)</f>
        <v>0</v>
      </c>
      <c r="AW285" s="7">
        <f>AT285+AV285</f>
        <v>0</v>
      </c>
      <c r="AX285" s="4" t="s">
        <v>27</v>
      </c>
      <c r="AY285" s="3">
        <f>N285</f>
        <v>0</v>
      </c>
      <c r="AZ285" s="3">
        <f>P285</f>
        <v>0</v>
      </c>
      <c r="BA285" s="3">
        <f>R285</f>
        <v>0</v>
      </c>
      <c r="BB285" s="3">
        <f>T285</f>
        <v>0</v>
      </c>
      <c r="BC285" s="3">
        <f>V285</f>
        <v>0</v>
      </c>
      <c r="BD285" s="3">
        <f>X285</f>
        <v>0</v>
      </c>
      <c r="BE285" s="3">
        <f>Z285</f>
        <v>0</v>
      </c>
      <c r="BF285" s="3">
        <f>AB285</f>
        <v>0</v>
      </c>
      <c r="BG285" s="3">
        <f>AD285</f>
        <v>0</v>
      </c>
      <c r="BH285" s="3">
        <f>AF285</f>
        <v>0</v>
      </c>
      <c r="BI285" s="3">
        <f>AH285</f>
        <v>0</v>
      </c>
      <c r="BJ285" s="3">
        <f>AJ285</f>
        <v>0</v>
      </c>
      <c r="BK285" s="3">
        <f>AL285</f>
        <v>0</v>
      </c>
      <c r="BL285" s="3">
        <f>AN285</f>
        <v>0</v>
      </c>
      <c r="BM285" s="3">
        <f>AP285</f>
        <v>0</v>
      </c>
      <c r="BN285" s="8">
        <f>(LARGE(AY285:BM285,1))+(LARGE(AY285:BM285,2))+(LARGE(AY285:BM285,3))+(LARGE(AY285:BM285,4))+(LARGE(AY285:BM285,5))</f>
        <v>0</v>
      </c>
      <c r="BO285" s="4"/>
      <c r="BP285" s="4"/>
    </row>
    <row r="286" spans="1:68" s="27" customFormat="1" ht="12">
      <c r="A286" s="4">
        <f>COUNTIF(AY286:BM286,"&gt;0")</f>
        <v>0</v>
      </c>
      <c r="B286" s="2">
        <v>1</v>
      </c>
      <c r="C286" s="3">
        <f>DATEDIF(B286,$C$4,"Y")</f>
        <v>117</v>
      </c>
      <c r="D286" s="1"/>
      <c r="E286" s="1" t="str">
        <f>IF(C286&lt;46,"YES","NO")</f>
        <v>NO</v>
      </c>
      <c r="F286" s="1" t="str">
        <f>IF(AND(C286&gt;45,C286&lt;66),"YES","NO")</f>
        <v>NO</v>
      </c>
      <c r="G286" s="1" t="str">
        <f>IF(AND(C286&gt;65,C286&lt;100),"YES","NO")</f>
        <v>NO</v>
      </c>
      <c r="H286" s="1"/>
      <c r="I286" s="1"/>
      <c r="J286" s="1">
        <f>J285+1</f>
        <v>282</v>
      </c>
      <c r="K286" s="1" t="s">
        <v>174</v>
      </c>
      <c r="L286" s="1" t="s">
        <v>437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/>
      <c r="AR286" s="3"/>
      <c r="AS286" s="3">
        <f>N286+P286+R286+T286+V286+X286+Z286+AB286+AD286+AF286+AH286+AJ286+AL286+AN286+AP286</f>
        <v>0</v>
      </c>
      <c r="AT286" s="6">
        <f>BN286</f>
        <v>0</v>
      </c>
      <c r="AU286" s="4"/>
      <c r="AV286" s="3">
        <f>IF(AU286="*",AT286*0.05,0)</f>
        <v>0</v>
      </c>
      <c r="AW286" s="7">
        <f>AT286+AV286</f>
        <v>0</v>
      </c>
      <c r="AX286" s="4" t="s">
        <v>27</v>
      </c>
      <c r="AY286" s="3">
        <f>N286</f>
        <v>0</v>
      </c>
      <c r="AZ286" s="3">
        <f>P286</f>
        <v>0</v>
      </c>
      <c r="BA286" s="3">
        <f>R286</f>
        <v>0</v>
      </c>
      <c r="BB286" s="3">
        <f>T286</f>
        <v>0</v>
      </c>
      <c r="BC286" s="3">
        <f>V286</f>
        <v>0</v>
      </c>
      <c r="BD286" s="3">
        <f>X286</f>
        <v>0</v>
      </c>
      <c r="BE286" s="3">
        <f>Z286</f>
        <v>0</v>
      </c>
      <c r="BF286" s="3">
        <f>AB286</f>
        <v>0</v>
      </c>
      <c r="BG286" s="3">
        <f>AD286</f>
        <v>0</v>
      </c>
      <c r="BH286" s="3">
        <f>AF286</f>
        <v>0</v>
      </c>
      <c r="BI286" s="3">
        <f>AH286</f>
        <v>0</v>
      </c>
      <c r="BJ286" s="3">
        <f>AJ286</f>
        <v>0</v>
      </c>
      <c r="BK286" s="3">
        <f>AL286</f>
        <v>0</v>
      </c>
      <c r="BL286" s="3">
        <f>AN286</f>
        <v>0</v>
      </c>
      <c r="BM286" s="3">
        <f>AP286</f>
        <v>0</v>
      </c>
      <c r="BN286" s="8">
        <f>(LARGE(AY286:BM286,1))+(LARGE(AY286:BM286,2))+(LARGE(AY286:BM286,3))+(LARGE(AY286:BM286,4))+(LARGE(AY286:BM286,5))</f>
        <v>0</v>
      </c>
      <c r="BO286" s="4"/>
      <c r="BP286" s="4"/>
    </row>
  </sheetData>
  <sheetProtection/>
  <autoFilter ref="A4:BP1002">
    <sortState ref="A5:BP286">
      <sortCondition descending="1" sortBy="value" ref="A5:A286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B2" sqref="B2:B6"/>
    </sheetView>
  </sheetViews>
  <sheetFormatPr defaultColWidth="9.33203125" defaultRowHeight="11.25"/>
  <cols>
    <col min="2" max="2" width="10.5" style="0" bestFit="1" customWidth="1"/>
  </cols>
  <sheetData>
    <row r="1" spans="1:3" ht="9.75">
      <c r="A1" t="s">
        <v>646</v>
      </c>
      <c r="B1" t="s">
        <v>644</v>
      </c>
      <c r="C1" t="s">
        <v>645</v>
      </c>
    </row>
    <row r="2" spans="1:3" ht="9.75">
      <c r="A2">
        <v>1</v>
      </c>
      <c r="B2" s="37" t="s">
        <v>259</v>
      </c>
      <c r="C2" s="38">
        <v>14117</v>
      </c>
    </row>
    <row r="3" spans="1:3" ht="9.75">
      <c r="A3">
        <v>2</v>
      </c>
      <c r="B3" s="37" t="s">
        <v>184</v>
      </c>
      <c r="C3" s="38">
        <v>13942</v>
      </c>
    </row>
    <row r="4" spans="1:3" ht="9.75">
      <c r="A4">
        <v>3</v>
      </c>
      <c r="B4" s="37" t="s">
        <v>260</v>
      </c>
      <c r="C4" s="38">
        <v>13866</v>
      </c>
    </row>
    <row r="5" spans="1:3" ht="9.75">
      <c r="A5">
        <v>4</v>
      </c>
      <c r="B5" s="37" t="s">
        <v>316</v>
      </c>
      <c r="C5" s="38">
        <v>11815</v>
      </c>
    </row>
    <row r="6" spans="1:3" ht="9.75">
      <c r="A6">
        <v>5</v>
      </c>
      <c r="B6" s="37" t="s">
        <v>261</v>
      </c>
      <c r="C6" s="38">
        <v>7043</v>
      </c>
    </row>
    <row r="7" spans="1:3" ht="9.75">
      <c r="A7">
        <v>6</v>
      </c>
      <c r="B7" s="37" t="s">
        <v>292</v>
      </c>
      <c r="C7" s="38">
        <v>5026</v>
      </c>
    </row>
    <row r="8" spans="1:3" ht="9.75">
      <c r="A8">
        <v>7</v>
      </c>
      <c r="B8" s="37" t="s">
        <v>185</v>
      </c>
      <c r="C8" s="38">
        <v>3368</v>
      </c>
    </row>
    <row r="9" spans="1:3" ht="9.75">
      <c r="A9">
        <v>8</v>
      </c>
      <c r="B9" s="37" t="s">
        <v>262</v>
      </c>
      <c r="C9" s="38">
        <v>3349</v>
      </c>
    </row>
  </sheetData>
  <sheetProtection/>
  <autoFilter ref="B1:C1">
    <sortState ref="B2:C9">
      <sortCondition descending="1" sortBy="value" ref="C2:C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2017-06-19T21:39:40Z</dcterms:modified>
  <cp:category/>
  <cp:version/>
  <cp:contentType/>
  <cp:contentStatus/>
</cp:coreProperties>
</file>